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480" windowHeight="984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19" i="1" l="1"/>
  <c r="H23" i="1"/>
  <c r="H22" i="1"/>
  <c r="H27" i="1"/>
  <c r="H26" i="1"/>
  <c r="H30" i="1"/>
  <c r="H37" i="1"/>
  <c r="H36" i="1"/>
  <c r="H49" i="1"/>
  <c r="H48" i="1"/>
  <c r="H55" i="1"/>
  <c r="H54" i="1"/>
  <c r="H53" i="1"/>
  <c r="H63" i="1"/>
  <c r="H62" i="1"/>
  <c r="H61" i="1"/>
  <c r="H60" i="1"/>
  <c r="H59" i="1"/>
  <c r="H58" i="1"/>
  <c r="H76" i="1"/>
  <c r="H75" i="1"/>
  <c r="H80" i="1"/>
  <c r="H79" i="1"/>
  <c r="H95" i="1"/>
  <c r="H94" i="1"/>
  <c r="H93" i="1"/>
  <c r="H92" i="1"/>
  <c r="H91" i="1"/>
  <c r="E18" i="1" l="1"/>
  <c r="F18" i="1"/>
  <c r="G18" i="1"/>
  <c r="H18" i="1"/>
  <c r="E21" i="1"/>
  <c r="F21" i="1"/>
  <c r="G21" i="1"/>
  <c r="H21" i="1"/>
  <c r="E25" i="1"/>
  <c r="F25" i="1"/>
  <c r="G25" i="1"/>
  <c r="H25" i="1"/>
  <c r="E29" i="1"/>
  <c r="F29" i="1"/>
  <c r="G29" i="1"/>
  <c r="H29" i="1"/>
  <c r="E32" i="1"/>
  <c r="F32" i="1"/>
  <c r="G32" i="1"/>
  <c r="H33" i="1"/>
  <c r="H32" i="1" s="1"/>
  <c r="E35" i="1"/>
  <c r="F35" i="1"/>
  <c r="G35" i="1"/>
  <c r="H35" i="1"/>
  <c r="E44" i="1"/>
  <c r="F44" i="1"/>
  <c r="G44" i="1"/>
  <c r="H45" i="1"/>
  <c r="H44" i="1" s="1"/>
  <c r="E47" i="1"/>
  <c r="F47" i="1"/>
  <c r="G47" i="1"/>
  <c r="H47" i="1"/>
  <c r="E52" i="1"/>
  <c r="F52" i="1"/>
  <c r="G52" i="1"/>
  <c r="H52" i="1"/>
  <c r="E57" i="1"/>
  <c r="F57" i="1"/>
  <c r="G57" i="1"/>
  <c r="H57" i="1"/>
  <c r="E65" i="1"/>
  <c r="F65" i="1"/>
  <c r="G65" i="1"/>
  <c r="H66" i="1"/>
  <c r="H65" i="1" s="1"/>
  <c r="E68" i="1"/>
  <c r="F68" i="1"/>
  <c r="G68" i="1"/>
  <c r="H69" i="1"/>
  <c r="H68" i="1" s="1"/>
  <c r="E71" i="1"/>
  <c r="F71" i="1"/>
  <c r="G71" i="1"/>
  <c r="H72" i="1"/>
  <c r="H71" i="1" s="1"/>
  <c r="E74" i="1"/>
  <c r="F74" i="1"/>
  <c r="G74" i="1"/>
  <c r="H74" i="1"/>
  <c r="E78" i="1"/>
  <c r="F78" i="1"/>
  <c r="G78" i="1"/>
  <c r="H78" i="1"/>
  <c r="E82" i="1"/>
  <c r="F82" i="1"/>
  <c r="G82" i="1"/>
  <c r="H83" i="1"/>
  <c r="H82" i="1" s="1"/>
  <c r="E90" i="1"/>
  <c r="F90" i="1"/>
  <c r="G90" i="1"/>
  <c r="H90" i="1"/>
  <c r="H99" i="1"/>
  <c r="E101" i="1"/>
  <c r="F101" i="1"/>
  <c r="G101" i="1"/>
  <c r="H102" i="1"/>
  <c r="H101" i="1" s="1"/>
  <c r="H103" i="1"/>
  <c r="E104" i="1"/>
  <c r="F104" i="1"/>
  <c r="G104" i="1"/>
  <c r="H105" i="1"/>
  <c r="H106" i="1"/>
  <c r="E107" i="1"/>
  <c r="F107" i="1"/>
  <c r="G107" i="1"/>
  <c r="H108" i="1"/>
  <c r="H109" i="1"/>
  <c r="E110" i="1"/>
  <c r="F110" i="1"/>
  <c r="G110" i="1"/>
  <c r="H111" i="1"/>
  <c r="H112" i="1"/>
  <c r="H114" i="1"/>
  <c r="H115" i="1"/>
  <c r="E117" i="1"/>
  <c r="F117" i="1"/>
  <c r="G117" i="1"/>
  <c r="H118" i="1"/>
  <c r="H119" i="1"/>
  <c r="E120" i="1"/>
  <c r="F120" i="1"/>
  <c r="G120" i="1"/>
  <c r="H126" i="1"/>
  <c r="H127" i="1"/>
  <c r="H128" i="1"/>
  <c r="E131" i="1"/>
  <c r="F131" i="1"/>
  <c r="G131" i="1"/>
  <c r="H132" i="1"/>
  <c r="H133" i="1"/>
  <c r="E134" i="1"/>
  <c r="F134" i="1"/>
  <c r="G134" i="1"/>
  <c r="H135" i="1"/>
  <c r="H136" i="1"/>
  <c r="E137" i="1"/>
  <c r="F137" i="1"/>
  <c r="G137" i="1"/>
  <c r="H138" i="1"/>
  <c r="H139" i="1"/>
  <c r="E140" i="1"/>
  <c r="F140" i="1"/>
  <c r="G140" i="1"/>
  <c r="H141" i="1"/>
  <c r="H140" i="1" s="1"/>
  <c r="H142" i="1"/>
  <c r="E143" i="1"/>
  <c r="F143" i="1"/>
  <c r="G143" i="1"/>
  <c r="H144" i="1"/>
  <c r="H145" i="1"/>
  <c r="E146" i="1"/>
  <c r="F146" i="1"/>
  <c r="G146" i="1"/>
  <c r="H147" i="1"/>
  <c r="H148" i="1"/>
  <c r="E155" i="1"/>
  <c r="E154" i="1" s="1"/>
  <c r="F155" i="1"/>
  <c r="G155" i="1"/>
  <c r="H156" i="1"/>
  <c r="H157" i="1"/>
  <c r="E158" i="1"/>
  <c r="F158" i="1"/>
  <c r="G158" i="1"/>
  <c r="H159" i="1"/>
  <c r="H160" i="1"/>
  <c r="E161" i="1"/>
  <c r="F161" i="1"/>
  <c r="G161" i="1"/>
  <c r="H162" i="1"/>
  <c r="H163" i="1"/>
  <c r="H164" i="1"/>
  <c r="H165" i="1"/>
  <c r="H161" i="1" l="1"/>
  <c r="H17" i="1"/>
  <c r="H158" i="1"/>
  <c r="H137" i="1"/>
  <c r="H120" i="1"/>
  <c r="F100" i="1"/>
  <c r="H107" i="1"/>
  <c r="H104" i="1"/>
  <c r="H100" i="1" s="1"/>
  <c r="H51" i="1"/>
  <c r="E130" i="1"/>
  <c r="E129" i="1" s="1"/>
  <c r="F130" i="1"/>
  <c r="H110" i="1"/>
  <c r="E100" i="1"/>
  <c r="E51" i="1"/>
  <c r="E98" i="1" s="1"/>
  <c r="F51" i="1"/>
  <c r="F17" i="1"/>
  <c r="G154" i="1"/>
  <c r="H155" i="1"/>
  <c r="F154" i="1"/>
  <c r="H146" i="1"/>
  <c r="H130" i="1" s="1"/>
  <c r="H143" i="1"/>
  <c r="H134" i="1"/>
  <c r="H131" i="1"/>
  <c r="G130" i="1"/>
  <c r="G129" i="1" s="1"/>
  <c r="H117" i="1"/>
  <c r="G100" i="1"/>
  <c r="G51" i="1"/>
  <c r="G17" i="1"/>
  <c r="E17" i="1"/>
  <c r="G98" i="1"/>
  <c r="F98" i="1"/>
  <c r="G97" i="1"/>
  <c r="H154" i="1" l="1"/>
  <c r="H129" i="1" s="1"/>
  <c r="H97" i="1" s="1"/>
  <c r="F129" i="1"/>
  <c r="F97" i="1" s="1"/>
  <c r="H98" i="1"/>
  <c r="E97" i="1"/>
</calcChain>
</file>

<file path=xl/sharedStrings.xml><?xml version="1.0" encoding="utf-8"?>
<sst xmlns="http://schemas.openxmlformats.org/spreadsheetml/2006/main" count="453" uniqueCount="324">
  <si>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</si>
  <si>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</si>
  <si>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</si>
  <si>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</si>
  <si>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</si>
  <si>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</si>
  <si>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</si>
  <si>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</si>
  <si>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</si>
  <si>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</si>
  <si>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</si>
  <si>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</si>
  <si>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</si>
  <si>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</si>
  <si>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</si>
  <si>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</si>
  <si>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</si>
  <si>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</si>
  <si>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</si>
  <si>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</si>
  <si>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</si>
  <si>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</si>
  <si>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</si>
  <si>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</si>
  <si>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</si>
  <si>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</si>
  <si>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</si>
  <si>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</si>
  <si>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</si>
  <si>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</si>
  <si>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</si>
  <si>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</si>
  <si>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</si>
  <si>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</si>
  <si>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</si>
  <si>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</si>
  <si>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</si>
  <si>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</si>
  <si>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</si>
  <si>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</si>
  <si>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</si>
  <si>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</si>
  <si>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</si>
  <si>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</si>
  <si>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</si>
  <si>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</si>
  <si>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</si>
  <si>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</si>
  <si>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</si>
  <si>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</si>
  <si>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</si>
  <si>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</si>
  <si>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</si>
  <si>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</si>
  <si>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</si>
  <si>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</si>
  <si>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</si>
  <si>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</si>
  <si>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</si>
  <si>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</si>
  <si>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</si>
  <si>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</si>
  <si>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</si>
  <si>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</si>
  <si>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</si>
  <si>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</si>
  <si>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</si>
  <si>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</si>
  <si>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</si>
  <si>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</si>
  <si>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</si>
  <si>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</si>
  <si>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</si>
  <si>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</si>
  <si>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</si>
  <si>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</si>
  <si>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</si>
  <si>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</si>
  <si>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</si>
  <si>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</si>
  <si>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</si>
  <si>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</si>
  <si>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</si>
  <si>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</si>
  <si>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</si>
  <si>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</si>
  <si>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</si>
  <si>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</si>
  <si>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</si>
  <si>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</si>
  <si>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</si>
  <si>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</si>
  <si>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</si>
  <si>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</si>
  <si>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</si>
  <si>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</si>
  <si>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</si>
  <si>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</si>
  <si>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</si>
  <si>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</si>
  <si>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</si>
  <si>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</si>
  <si>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</si>
  <si>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</si>
  <si>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</si>
  <si>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</si>
  <si>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</si>
  <si>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</si>
  <si>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</si>
  <si>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</si>
  <si>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</si>
  <si>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</si>
  <si>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</si>
  <si>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</si>
  <si>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</si>
  <si>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</si>
  <si>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</si>
  <si>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</si>
  <si>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</si>
  <si>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</si>
  <si>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</si>
  <si>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</si>
  <si>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</si>
  <si>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</si>
  <si>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</si>
  <si>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</si>
  <si>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</si>
  <si>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</si>
  <si>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</si>
  <si>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</si>
  <si>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</si>
  <si>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</si>
  <si>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</si>
  <si>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</si>
  <si>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</si>
  <si>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</si>
  <si>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</si>
  <si>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</si>
  <si>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</si>
  <si>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</si>
  <si>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</si>
  <si>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</si>
  <si>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</si>
  <si>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</si>
  <si>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</si>
  <si>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</si>
  <si>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</si>
  <si>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</si>
  <si>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</si>
  <si>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</si>
  <si>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</si>
  <si>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</si>
  <si>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</si>
  <si>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</si>
  <si>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</si>
  <si>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</si>
  <si>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</si>
  <si>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</si>
  <si>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</si>
  <si>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</si>
  <si>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</si>
  <si>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</si>
  <si>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</si>
  <si>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</si>
  <si>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</si>
  <si>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</si>
  <si>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</si>
  <si>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</si>
  <si>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</si>
  <si>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</si>
  <si>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</si>
  <si>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</si>
  <si>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</si>
  <si>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</si>
  <si>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</si>
  <si>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</si>
  <si>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</si>
  <si>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</si>
  <si>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</si>
  <si>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</si>
  <si>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</si>
  <si>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</si>
  <si>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</si>
  <si>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</si>
  <si>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</si>
  <si>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</si>
  <si>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</si>
  <si>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</si>
  <si>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</si>
  <si>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</si>
  <si>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</si>
  <si>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</si>
  <si>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</si>
  <si>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</si>
  <si>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</si>
  <si>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</si>
  <si>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</si>
  <si>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</si>
  <si>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</si>
  <si>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</si>
  <si>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</si>
  <si>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</si>
  <si>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</si>
  <si>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Исполнитель      _______________________________________________</t>
  </si>
  <si>
    <t>Чистое поступление прав пользования</t>
  </si>
  <si>
    <t>уменьшение стоимости прав пользования</t>
  </si>
  <si>
    <t>уменьшение стоимости материальных запасов
      из них:</t>
  </si>
  <si>
    <t>35Х</t>
  </si>
  <si>
    <t>45Х</t>
  </si>
  <si>
    <t>97780418</t>
  </si>
  <si>
    <t>01 января 2022 г.</t>
  </si>
  <si>
    <t>ГПОУ НТСТиСО</t>
  </si>
  <si>
    <t>012</t>
  </si>
  <si>
    <t>ГОД</t>
  </si>
  <si>
    <t>5</t>
  </si>
  <si>
    <t>01.01.2022</t>
  </si>
  <si>
    <t>3</t>
  </si>
  <si>
    <t>500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</si>
  <si>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</si>
  <si>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</si>
  <si>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</si>
  <si>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</si>
  <si>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</si>
  <si>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</si>
  <si>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</si>
  <si>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</si>
  <si>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</si>
  <si>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</si>
  <si>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</si>
  <si>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</si>
  <si>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</si>
  <si>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</si>
  <si>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</si>
  <si>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</si>
  <si>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(стр.030 + стр.040 + стр.050 + стр.060 + стр.070 + стр.090 + стр.100 + стр.110)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</si>
  <si>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</si>
  <si>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</si>
  <si>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</si>
  <si>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</si>
  <si>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</si>
  <si>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</si>
  <si>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</si>
  <si>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</si>
  <si>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</si>
  <si>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</si>
  <si>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</si>
  <si>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</si>
  <si>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</si>
  <si>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</si>
  <si>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</si>
  <si>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</si>
  <si>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стр.400)</t>
  </si>
  <si>
    <t>Чистое поступление основных средств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</si>
  <si>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</si>
  <si>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</si>
  <si>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</si>
  <si>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из них:</t>
  </si>
  <si>
    <t>в том числе:
увеличение стоимости прав пользования</t>
  </si>
  <si>
    <t>в том числе:
поступление денежных средств и их эквивалентов</t>
  </si>
  <si>
    <t>Безвозмездные  поступления капитального характера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</si>
  <si>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</si>
  <si>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</si>
  <si>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</si>
  <si>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291</t>
  </si>
  <si>
    <t>Налоги, пошлины и сборы</t>
  </si>
  <si>
    <t>Штрафы за нарушение законодательства о налогах и сборах, законодательства о страховых взносах</t>
  </si>
  <si>
    <t>292</t>
  </si>
  <si>
    <t>293</t>
  </si>
  <si>
    <t>Штрафы за нарушение законодательства о закупках и нарушение условий контрактов (договоров)</t>
  </si>
  <si>
    <t>Иные выплаты текущего характера физическим лицам</t>
  </si>
  <si>
    <t>296</t>
  </si>
  <si>
    <t>Иные выплаты текущего характера организациям</t>
  </si>
  <si>
    <t>297</t>
  </si>
  <si>
    <t>Амортизация</t>
  </si>
  <si>
    <t>271</t>
  </si>
  <si>
    <t>Расходование материальных запасов</t>
  </si>
  <si>
    <t>272</t>
  </si>
  <si>
    <t>Пособия по социальной помощи населению в денежной форме</t>
  </si>
  <si>
    <t>262</t>
  </si>
  <si>
    <t>Социальные пособия и компенсации персоналу в денежной форме</t>
  </si>
  <si>
    <t>266</t>
  </si>
  <si>
    <t>Услуги связи</t>
  </si>
  <si>
    <t>221</t>
  </si>
  <si>
    <t>Транспортные услуги</t>
  </si>
  <si>
    <t>222</t>
  </si>
  <si>
    <t>223</t>
  </si>
  <si>
    <t>Коммунальные услуги</t>
  </si>
  <si>
    <t>225</t>
  </si>
  <si>
    <t>Работы, услуги по содержанию имущества</t>
  </si>
  <si>
    <t>Прочие работы, услуги</t>
  </si>
  <si>
    <t>226</t>
  </si>
  <si>
    <t>Страхование</t>
  </si>
  <si>
    <t>227</t>
  </si>
  <si>
    <t>211</t>
  </si>
  <si>
    <t>Заработная плата</t>
  </si>
  <si>
    <t>212</t>
  </si>
  <si>
    <t>Прочие несоциальные выплаты персоналу в денежной форме</t>
  </si>
  <si>
    <t>Начисления на выплаты по оплате труда</t>
  </si>
  <si>
    <t>213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</si>
  <si>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</si>
  <si>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</si>
  <si>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Безвозмездные неденежные поступления капитального характера от организаций (за исключением сектора государственного управления и организаций государственного сектора)</t>
  </si>
  <si>
    <t>196</t>
  </si>
  <si>
    <t>Доходы от выбытия активов</t>
  </si>
  <si>
    <t>172</t>
  </si>
  <si>
    <t>176</t>
  </si>
  <si>
    <t>Доходы от оценки активов и обязательств</t>
  </si>
  <si>
    <t>152</t>
  </si>
  <si>
    <t>Поступления текущего характера бюджетным и автономным учреждениям от сектора государственного управления</t>
  </si>
  <si>
    <t>141</t>
  </si>
  <si>
    <t>Доходы от штрафных санкций за нарушение законодательства о закупках и нарушение условий контрактов (договоров)</t>
  </si>
  <si>
    <t>143</t>
  </si>
  <si>
    <t>Страховые возмещения</t>
  </si>
  <si>
    <t>Доходы от оказания платных услуг (работ)</t>
  </si>
  <si>
    <t>131</t>
  </si>
  <si>
    <t>135</t>
  </si>
  <si>
    <t>Доходы по условным арендным платежам</t>
  </si>
  <si>
    <t>121</t>
  </si>
  <si>
    <t>Доходы от операционной аренды</t>
  </si>
  <si>
    <t xml:space="preserve">С. В. Топорков </t>
  </si>
  <si>
    <t>Е.А. Ращук</t>
  </si>
  <si>
    <t>"____17____"    ______января _________  20 _22__  г.</t>
  </si>
  <si>
    <t>Руководитель      ______________ ___________________________</t>
  </si>
  <si>
    <t>Министерство образования  Кузбасса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</si>
</sst>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5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3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/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4" fillId="0" borderId="0" xfId="55" applyNumberFormat="1" applyFont="1" applyAlignment="1">
      <alignment horizontal="left"/>
    </xf>
    <xf numFmtId="49" fontId="34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 applyProtection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4" xfId="0" applyNumberFormat="1" applyFont="1" applyFill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7" fillId="24" borderId="29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164" fontId="26" fillId="25" borderId="19" xfId="0" applyNumberFormat="1" applyFont="1" applyFill="1" applyBorder="1" applyAlignment="1" applyProtection="1">
      <alignment horizontal="right"/>
    </xf>
    <xf numFmtId="164" fontId="26" fillId="25" borderId="31" xfId="0" applyNumberFormat="1" applyFont="1" applyFill="1" applyBorder="1" applyAlignment="1" applyProtection="1">
      <alignment horizontal="right"/>
    </xf>
    <xf numFmtId="49" fontId="5" fillId="24" borderId="32" xfId="0" applyNumberFormat="1" applyFont="1" applyFill="1" applyBorder="1" applyAlignment="1" applyProtection="1">
      <alignment horizontal="left" wrapText="1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164" fontId="26" fillId="26" borderId="14" xfId="0" applyNumberFormat="1" applyFont="1" applyFill="1" applyBorder="1" applyAlignment="1" applyProtection="1">
      <alignment horizontal="right"/>
    </xf>
    <xf numFmtId="164" fontId="26" fillId="26" borderId="34" xfId="0" applyNumberFormat="1" applyFont="1" applyFill="1" applyBorder="1" applyAlignment="1" applyProtection="1">
      <alignment horizontal="right"/>
    </xf>
    <xf numFmtId="49" fontId="26" fillId="0" borderId="33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</xf>
    <xf numFmtId="164" fontId="26" fillId="0" borderId="14" xfId="0" applyNumberFormat="1" applyFont="1" applyBorder="1" applyAlignment="1" applyProtection="1">
      <alignment horizontal="right"/>
    </xf>
    <xf numFmtId="164" fontId="26" fillId="27" borderId="3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1"/>
    </xf>
    <xf numFmtId="164" fontId="26" fillId="0" borderId="1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3"/>
    </xf>
    <xf numFmtId="49" fontId="26" fillId="0" borderId="35" xfId="0" applyNumberFormat="1" applyFont="1" applyFill="1" applyBorder="1" applyAlignment="1" applyProtection="1">
      <alignment horizontal="center"/>
    </xf>
    <xf numFmtId="49" fontId="26" fillId="0" borderId="15" xfId="0" applyNumberFormat="1" applyFont="1" applyFill="1" applyBorder="1" applyAlignment="1" applyProtection="1">
      <alignment horizontal="center"/>
    </xf>
    <xf numFmtId="164" fontId="26" fillId="0" borderId="15" xfId="0" applyNumberFormat="1" applyFont="1" applyFill="1" applyBorder="1" applyAlignment="1" applyProtection="1">
      <alignment horizontal="right"/>
    </xf>
    <xf numFmtId="164" fontId="26" fillId="27" borderId="36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9" fontId="2" fillId="0" borderId="22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5" fillId="24" borderId="29" xfId="0" applyNumberFormat="1" applyFont="1" applyFill="1" applyBorder="1" applyAlignment="1" applyProtection="1">
      <alignment horizontal="left" wrapText="1"/>
    </xf>
    <xf numFmtId="164" fontId="2" fillId="26" borderId="19" xfId="0" applyNumberFormat="1" applyFont="1" applyFill="1" applyBorder="1" applyAlignment="1" applyProtection="1">
      <alignment horizontal="right"/>
    </xf>
    <xf numFmtId="164" fontId="2" fillId="26" borderId="31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4"/>
    </xf>
    <xf numFmtId="49" fontId="2" fillId="0" borderId="3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27" borderId="34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1"/>
    </xf>
    <xf numFmtId="164" fontId="2" fillId="0" borderId="14" xfId="0" applyNumberFormat="1" applyFont="1" applyBorder="1" applyAlignment="1" applyProtection="1">
      <alignment horizontal="right"/>
    </xf>
    <xf numFmtId="164" fontId="2" fillId="26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/>
    </xf>
    <xf numFmtId="49" fontId="27" fillId="24" borderId="32" xfId="0" applyNumberFormat="1" applyFont="1" applyFill="1" applyBorder="1" applyAlignment="1" applyProtection="1">
      <alignment horizontal="center" wrapText="1"/>
    </xf>
    <xf numFmtId="164" fontId="2" fillId="25" borderId="14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49" fontId="2" fillId="0" borderId="3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right"/>
    </xf>
    <xf numFmtId="164" fontId="2" fillId="27" borderId="36" xfId="0" applyNumberFormat="1" applyFont="1" applyFill="1" applyBorder="1" applyAlignment="1" applyProtection="1">
      <alignment horizontal="righ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8" fillId="24" borderId="32" xfId="0" applyNumberFormat="1" applyFont="1" applyFill="1" applyBorder="1" applyAlignment="1" applyProtection="1">
      <alignment horizontal="center" wrapText="1"/>
    </xf>
    <xf numFmtId="164" fontId="2" fillId="28" borderId="14" xfId="0" applyNumberFormat="1" applyFont="1" applyFill="1" applyBorder="1" applyAlignment="1" applyProtection="1">
      <alignment horizontal="right"/>
    </xf>
    <xf numFmtId="164" fontId="2" fillId="28" borderId="34" xfId="0" applyNumberFormat="1" applyFont="1" applyFill="1" applyBorder="1" applyAlignment="1" applyProtection="1">
      <alignment horizontal="right"/>
    </xf>
    <xf numFmtId="49" fontId="2" fillId="24" borderId="32" xfId="0" applyNumberFormat="1" applyFont="1" applyFill="1" applyBorder="1" applyAlignment="1" applyProtection="1">
      <alignment horizontal="left" wrapText="1" indent="4"/>
    </xf>
    <xf numFmtId="49" fontId="25" fillId="24" borderId="32" xfId="0" applyNumberFormat="1" applyFont="1" applyFill="1" applyBorder="1" applyAlignment="1" applyProtection="1">
      <alignment horizontal="left" wrapText="1"/>
    </xf>
    <xf numFmtId="49" fontId="2" fillId="24" borderId="35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vertical="center"/>
    </xf>
    <xf numFmtId="164" fontId="2" fillId="26" borderId="15" xfId="0" applyNumberFormat="1" applyFont="1" applyFill="1" applyBorder="1" applyAlignment="1" applyProtection="1">
      <alignment horizontal="right"/>
    </xf>
    <xf numFmtId="164" fontId="2" fillId="26" borderId="36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right"/>
    </xf>
    <xf numFmtId="49" fontId="26" fillId="24" borderId="29" xfId="0" applyNumberFormat="1" applyFont="1" applyFill="1" applyBorder="1" applyAlignment="1" applyProtection="1">
      <alignment horizontal="left" wrapText="1" indent="4"/>
    </xf>
    <xf numFmtId="49" fontId="26" fillId="24" borderId="30" xfId="0" applyNumberFormat="1" applyFont="1" applyFill="1" applyBorder="1" applyAlignment="1" applyProtection="1">
      <alignment horizontal="center"/>
    </xf>
    <xf numFmtId="164" fontId="26" fillId="27" borderId="31" xfId="0" applyNumberFormat="1" applyFont="1" applyFill="1" applyBorder="1" applyAlignment="1" applyProtection="1">
      <alignment horizontal="right"/>
    </xf>
    <xf numFmtId="49" fontId="26" fillId="24" borderId="32" xfId="0" applyNumberFormat="1" applyFont="1" applyFill="1" applyBorder="1" applyAlignment="1" applyProtection="1">
      <alignment horizontal="left" wrapText="1" indent="4"/>
    </xf>
    <xf numFmtId="49" fontId="26" fillId="24" borderId="33" xfId="0" applyNumberFormat="1" applyFont="1" applyFill="1" applyBorder="1" applyAlignment="1" applyProtection="1">
      <alignment horizontal="center"/>
    </xf>
    <xf numFmtId="49" fontId="26" fillId="24" borderId="14" xfId="0" applyNumberFormat="1" applyFont="1" applyFill="1" applyBorder="1" applyAlignment="1" applyProtection="1">
      <alignment horizontal="center"/>
    </xf>
    <xf numFmtId="49" fontId="27" fillId="24" borderId="32" xfId="0" applyNumberFormat="1" applyFont="1" applyFill="1" applyBorder="1" applyAlignment="1" applyProtection="1">
      <alignment horizontal="left" wrapText="1"/>
    </xf>
    <xf numFmtId="164" fontId="26" fillId="28" borderId="14" xfId="0" applyNumberFormat="1" applyFont="1" applyFill="1" applyBorder="1" applyAlignment="1" applyProtection="1">
      <alignment horizontal="right"/>
    </xf>
    <xf numFmtId="164" fontId="26" fillId="28" borderId="34" xfId="0" applyNumberFormat="1" applyFont="1" applyFill="1" applyBorder="1" applyAlignment="1" applyProtection="1">
      <alignment horizontal="right"/>
    </xf>
    <xf numFmtId="49" fontId="28" fillId="24" borderId="32" xfId="0" applyNumberFormat="1" applyFont="1" applyFill="1" applyBorder="1" applyAlignment="1" applyProtection="1">
      <alignment horizontal="left" wrapText="1"/>
    </xf>
    <xf numFmtId="164" fontId="26" fillId="25" borderId="14" xfId="0" applyNumberFormat="1" applyFont="1" applyFill="1" applyBorder="1" applyAlignment="1" applyProtection="1">
      <alignment horizontal="right"/>
    </xf>
    <xf numFmtId="164" fontId="26" fillId="25" borderId="34" xfId="0" applyNumberFormat="1" applyFont="1" applyFill="1" applyBorder="1" applyAlignment="1" applyProtection="1">
      <alignment horizontal="right"/>
    </xf>
    <xf numFmtId="49" fontId="26" fillId="24" borderId="35" xfId="0" applyNumberFormat="1" applyFont="1" applyFill="1" applyBorder="1" applyAlignment="1" applyProtection="1">
      <alignment horizontal="center"/>
    </xf>
    <xf numFmtId="49" fontId="26" fillId="24" borderId="15" xfId="0" applyNumberFormat="1" applyFont="1" applyFill="1" applyBorder="1" applyAlignment="1" applyProtection="1">
      <alignment horizontal="center"/>
    </xf>
    <xf numFmtId="49" fontId="28" fillId="24" borderId="29" xfId="0" applyNumberFormat="1" applyFont="1" applyFill="1" applyBorder="1" applyAlignment="1" applyProtection="1">
      <alignment horizontal="center" wrapText="1"/>
    </xf>
    <xf numFmtId="164" fontId="2" fillId="25" borderId="1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24" borderId="15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49" fontId="26" fillId="0" borderId="32" xfId="0" applyNumberFormat="1" applyFont="1" applyFill="1" applyBorder="1" applyAlignment="1" applyProtection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49" fontId="26" fillId="24" borderId="19" xfId="0" applyNumberFormat="1" applyFont="1" applyFill="1" applyBorder="1" applyAlignment="1" applyProtection="1">
      <alignment horizontal="center" wrapText="1"/>
    </xf>
    <xf numFmtId="49" fontId="2" fillId="29" borderId="32" xfId="0" applyNumberFormat="1" applyFont="1" applyFill="1" applyBorder="1" applyAlignment="1" applyProtection="1">
      <alignment horizontal="left" wrapText="1" indent="4"/>
    </xf>
    <xf numFmtId="49" fontId="2" fillId="29" borderId="33" xfId="0" applyNumberFormat="1" applyFont="1" applyFill="1" applyBorder="1" applyAlignment="1" applyProtection="1">
      <alignment horizontal="center"/>
    </xf>
    <xf numFmtId="49" fontId="2" fillId="29" borderId="14" xfId="0" applyNumberFormat="1" applyFont="1" applyFill="1" applyBorder="1" applyAlignment="1" applyProtection="1">
      <alignment horizontal="center"/>
      <protection locked="0"/>
    </xf>
    <xf numFmtId="164" fontId="2" fillId="29" borderId="14" xfId="0" applyNumberFormat="1" applyFont="1" applyFill="1" applyBorder="1" applyAlignment="1" applyProtection="1">
      <alignment horizontal="right"/>
      <protection locked="0"/>
    </xf>
    <xf numFmtId="164" fontId="2" fillId="30" borderId="34" xfId="0" applyNumberFormat="1" applyFont="1" applyFill="1" applyBorder="1" applyAlignment="1" applyProtection="1">
      <alignment horizontal="right"/>
    </xf>
    <xf numFmtId="0" fontId="2" fillId="29" borderId="0" xfId="0" applyFont="1" applyFill="1"/>
    <xf numFmtId="164" fontId="26" fillId="29" borderId="14" xfId="0" applyNumberFormat="1" applyFont="1" applyFill="1" applyBorder="1" applyAlignment="1" applyProtection="1">
      <alignment horizontal="right"/>
      <protection locked="0"/>
    </xf>
    <xf numFmtId="49" fontId="26" fillId="29" borderId="32" xfId="0" applyNumberFormat="1" applyFont="1" applyFill="1" applyBorder="1" applyAlignment="1" applyProtection="1">
      <alignment horizontal="left" wrapText="1" indent="4"/>
    </xf>
    <xf numFmtId="49" fontId="26" fillId="29" borderId="33" xfId="0" applyNumberFormat="1" applyFont="1" applyFill="1" applyBorder="1" applyAlignment="1" applyProtection="1">
      <alignment horizontal="center"/>
    </xf>
    <xf numFmtId="49" fontId="26" fillId="29" borderId="14" xfId="0" applyNumberFormat="1" applyFont="1" applyFill="1" applyBorder="1" applyAlignment="1" applyProtection="1">
      <alignment horizontal="center"/>
      <protection locked="0"/>
    </xf>
    <xf numFmtId="164" fontId="26" fillId="30" borderId="34" xfId="0" applyNumberFormat="1" applyFont="1" applyFill="1" applyBorder="1" applyAlignment="1" applyProtection="1">
      <alignment horizontal="right"/>
    </xf>
    <xf numFmtId="0" fontId="2" fillId="31" borderId="0" xfId="0" applyFont="1" applyFill="1" applyAlignment="1">
      <alignment horizontal="left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0" fontId="31" fillId="29" borderId="41" xfId="0" applyFont="1" applyFill="1" applyBorder="1" applyAlignment="1">
      <alignment horizontal="center"/>
    </xf>
    <xf numFmtId="49" fontId="31" fillId="29" borderId="41" xfId="0" applyNumberFormat="1" applyFont="1" applyFill="1" applyBorder="1" applyAlignment="1">
      <alignment horizontal="left" indent="1"/>
    </xf>
    <xf numFmtId="49" fontId="2" fillId="0" borderId="13" xfId="0" applyNumberFormat="1" applyFont="1" applyBorder="1" applyAlignment="1">
      <alignment horizontal="center" wrapText="1"/>
    </xf>
    <xf numFmtId="0" fontId="30" fillId="29" borderId="42" xfId="0" applyFont="1" applyFill="1" applyBorder="1" applyAlignment="1">
      <alignment horizontal="right"/>
    </xf>
    <xf numFmtId="0" fontId="30" fillId="29" borderId="0" xfId="0" applyFont="1" applyFill="1" applyBorder="1" applyAlignment="1">
      <alignment horizontal="right"/>
    </xf>
    <xf numFmtId="0" fontId="30" fillId="29" borderId="43" xfId="0" applyFont="1" applyFill="1" applyBorder="1" applyAlignment="1">
      <alignment horizontal="right"/>
    </xf>
    <xf numFmtId="0" fontId="30" fillId="29" borderId="39" xfId="0" applyFont="1" applyFill="1" applyBorder="1" applyAlignment="1">
      <alignment horizontal="right"/>
    </xf>
    <xf numFmtId="49" fontId="32" fillId="29" borderId="0" xfId="0" applyNumberFormat="1" applyFont="1" applyFill="1" applyBorder="1" applyAlignment="1">
      <alignment horizontal="left" indent="1"/>
    </xf>
    <xf numFmtId="49" fontId="32" fillId="29" borderId="38" xfId="0" applyNumberFormat="1" applyFont="1" applyFill="1" applyBorder="1" applyAlignment="1">
      <alignment horizontal="left" indent="1"/>
    </xf>
    <xf numFmtId="14" fontId="32" fillId="29" borderId="0" xfId="0" applyNumberFormat="1" applyFont="1" applyFill="1" applyBorder="1" applyAlignment="1">
      <alignment horizontal="left" indent="1"/>
    </xf>
    <xf numFmtId="14" fontId="32" fillId="29" borderId="38" xfId="0" applyNumberFormat="1" applyFont="1" applyFill="1" applyBorder="1" applyAlignment="1">
      <alignment horizontal="left" indent="1"/>
    </xf>
    <xf numFmtId="49" fontId="32" fillId="29" borderId="39" xfId="0" applyNumberFormat="1" applyFont="1" applyFill="1" applyBorder="1" applyAlignment="1">
      <alignment horizontal="left" wrapText="1" indent="1"/>
    </xf>
    <xf numFmtId="49" fontId="32" fillId="29" borderId="40" xfId="0" applyNumberFormat="1" applyFont="1" applyFill="1" applyBorder="1" applyAlignment="1">
      <alignment horizontal="left" wrapText="1" inden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0" fillId="29" borderId="48" xfId="0" applyFont="1" applyFill="1" applyBorder="1" applyAlignment="1">
      <alignment horizontal="right"/>
    </xf>
    <xf numFmtId="0" fontId="30" fillId="29" borderId="41" xfId="0" applyFont="1" applyFill="1" applyBorder="1" applyAlignment="1">
      <alignment horizontal="right"/>
    </xf>
    <xf numFmtId="49" fontId="32" fillId="29" borderId="41" xfId="0" applyNumberFormat="1" applyFont="1" applyFill="1" applyBorder="1" applyAlignment="1">
      <alignment horizontal="left" indent="1"/>
    </xf>
    <xf numFmtId="49" fontId="32" fillId="29" borderId="44" xfId="0" applyNumberFormat="1" applyFont="1" applyFill="1" applyBorder="1" applyAlignment="1">
      <alignment horizontal="left" inden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NumberFormat="1" applyBorder="1" applyAlignment="1" applyProtection="1">
      <alignment horizontal="left" wrapText="1"/>
      <protection locked="0"/>
    </xf>
    <xf numFmtId="0" fontId="0" fillId="0" borderId="49" xfId="0" applyNumberFormat="1" applyBorder="1" applyAlignment="1" applyProtection="1">
      <alignment horizontal="left" wrapText="1"/>
      <protection locked="0"/>
    </xf>
    <xf numFmtId="0" fontId="2" fillId="0" borderId="11" xfId="0" applyNumberFormat="1" applyFont="1" applyBorder="1" applyAlignment="1" applyProtection="1">
      <alignment horizontal="left" wrapText="1"/>
      <protection locked="0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179</xdr:row>
      <xdr:rowOff>57150</xdr:rowOff>
    </xdr:from>
    <xdr:to>
      <xdr:col>4</xdr:col>
      <xdr:colOff>1038225</xdr:colOff>
      <xdr:row>179</xdr:row>
      <xdr:rowOff>581025</xdr:rowOff>
    </xdr:to>
    <xdr:pic>
      <xdr:nvPicPr>
        <xdr:cNvPr id="11828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0041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192"/>
  <sheetViews>
    <sheetView tabSelected="1" view="pageBreakPreview" topLeftCell="A139" zoomScale="80" zoomScaleNormal="100" zoomScaleSheetLayoutView="80" workbookViewId="0">
      <selection activeCell="F164" sqref="F164"/>
    </sheetView>
  </sheetViews>
  <sheetFormatPr defaultRowHeight="15" x14ac:dyDescent="0.2"/>
  <cols>
    <col min="1" max="1" width="2.42578125" style="1" customWidth="1"/>
    <col min="2" max="2" width="62.28515625" style="13" customWidth="1"/>
    <col min="3" max="3" width="4.7109375" style="13" customWidth="1"/>
    <col min="4" max="4" width="5.5703125" style="13" customWidth="1"/>
    <col min="5" max="6" width="17.7109375" style="13" customWidth="1"/>
    <col min="7" max="8" width="17.7109375" style="12" customWidth="1"/>
    <col min="9" max="9" width="9.140625" style="1" hidden="1" customWidth="1"/>
    <col min="10" max="10" width="10.28515625" style="1" hidden="1" customWidth="1"/>
    <col min="11" max="11" width="0.85546875" style="1" customWidth="1"/>
    <col min="12" max="16384" width="9.140625" style="1"/>
  </cols>
  <sheetData>
    <row r="1" spans="2:10" ht="5.0999999999999996" customHeight="1" thickBot="1" x14ac:dyDescent="0.25"/>
    <row r="2" spans="2:10" ht="15.75" x14ac:dyDescent="0.25">
      <c r="B2" s="189" t="s">
        <v>0</v>
      </c>
      <c r="C2" s="190"/>
      <c r="D2" s="190"/>
      <c r="E2" s="190"/>
      <c r="F2" s="190"/>
      <c r="G2" s="191"/>
      <c r="H2" s="39" t="s">
        <v>1</v>
      </c>
      <c r="I2" s="6" t="s">
        <v>212</v>
      </c>
      <c r="J2" s="3" t="s">
        <v>133</v>
      </c>
    </row>
    <row r="3" spans="2:10" x14ac:dyDescent="0.2">
      <c r="B3" s="2"/>
      <c r="C3" s="2"/>
      <c r="D3" s="2"/>
      <c r="E3" s="2"/>
      <c r="F3" s="2"/>
      <c r="G3" s="7" t="s">
        <v>104</v>
      </c>
      <c r="H3" s="40" t="s">
        <v>2</v>
      </c>
      <c r="I3" s="6" t="s">
        <v>214</v>
      </c>
      <c r="J3" s="3" t="s">
        <v>132</v>
      </c>
    </row>
    <row r="4" spans="2:10" x14ac:dyDescent="0.2">
      <c r="B4" s="4"/>
      <c r="C4" s="3" t="s">
        <v>109</v>
      </c>
      <c r="D4" s="195" t="s">
        <v>210</v>
      </c>
      <c r="E4" s="195"/>
      <c r="F4" s="3"/>
      <c r="G4" s="7" t="s">
        <v>105</v>
      </c>
      <c r="H4" s="36">
        <v>44562</v>
      </c>
      <c r="I4" s="6" t="s">
        <v>217</v>
      </c>
      <c r="J4" s="3" t="s">
        <v>134</v>
      </c>
    </row>
    <row r="5" spans="2:10" x14ac:dyDescent="0.2">
      <c r="B5" s="5" t="s">
        <v>110</v>
      </c>
      <c r="C5" s="197" t="s">
        <v>211</v>
      </c>
      <c r="D5" s="197"/>
      <c r="E5" s="197"/>
      <c r="F5" s="197"/>
      <c r="G5" s="7" t="s">
        <v>106</v>
      </c>
      <c r="H5" s="35"/>
      <c r="I5" s="6" t="s">
        <v>215</v>
      </c>
      <c r="J5" s="3" t="s">
        <v>135</v>
      </c>
    </row>
    <row r="6" spans="2:10" ht="29.25" customHeight="1" x14ac:dyDescent="0.2">
      <c r="B6" s="5" t="s">
        <v>111</v>
      </c>
      <c r="C6" s="198"/>
      <c r="D6" s="198"/>
      <c r="E6" s="198"/>
      <c r="F6" s="198"/>
      <c r="G6" s="7" t="s">
        <v>124</v>
      </c>
      <c r="H6" s="150">
        <v>4217007312</v>
      </c>
      <c r="I6" s="6"/>
      <c r="J6" s="3" t="s">
        <v>136</v>
      </c>
    </row>
    <row r="7" spans="2:10" x14ac:dyDescent="0.2">
      <c r="B7" s="5" t="s">
        <v>112</v>
      </c>
      <c r="C7" s="198" t="s">
        <v>323</v>
      </c>
      <c r="D7" s="198"/>
      <c r="E7" s="198"/>
      <c r="F7" s="198"/>
      <c r="G7" s="7" t="s">
        <v>125</v>
      </c>
      <c r="H7" s="34"/>
      <c r="I7" s="6" t="s">
        <v>216</v>
      </c>
      <c r="J7" s="3" t="s">
        <v>137</v>
      </c>
    </row>
    <row r="8" spans="2:10" x14ac:dyDescent="0.2">
      <c r="C8" s="196"/>
      <c r="D8" s="196"/>
      <c r="E8" s="196"/>
      <c r="F8" s="196"/>
      <c r="G8" s="7" t="s">
        <v>106</v>
      </c>
      <c r="H8" s="35" t="s">
        <v>209</v>
      </c>
      <c r="I8" s="6"/>
      <c r="J8" s="3" t="s">
        <v>138</v>
      </c>
    </row>
    <row r="9" spans="2:10" ht="28.5" customHeight="1" x14ac:dyDescent="0.2">
      <c r="B9" s="5" t="s">
        <v>113</v>
      </c>
      <c r="C9" s="197"/>
      <c r="D9" s="197"/>
      <c r="E9" s="197"/>
      <c r="F9" s="197"/>
      <c r="G9" s="7" t="s">
        <v>124</v>
      </c>
      <c r="H9" s="35"/>
      <c r="I9" s="6"/>
      <c r="J9" s="3" t="s">
        <v>139</v>
      </c>
    </row>
    <row r="10" spans="2:10" x14ac:dyDescent="0.2">
      <c r="B10" s="8" t="s">
        <v>3</v>
      </c>
      <c r="C10"/>
      <c r="D10" s="6"/>
      <c r="E10" s="9"/>
      <c r="F10" s="9"/>
      <c r="G10" s="7" t="s">
        <v>107</v>
      </c>
      <c r="H10" s="151" t="s">
        <v>212</v>
      </c>
      <c r="I10" s="6" t="s">
        <v>213</v>
      </c>
      <c r="J10" s="3" t="s">
        <v>140</v>
      </c>
    </row>
    <row r="11" spans="2:10" ht="15.75" thickBot="1" x14ac:dyDescent="0.25">
      <c r="B11" s="4" t="s">
        <v>202</v>
      </c>
      <c r="C11"/>
      <c r="D11" s="6"/>
      <c r="E11" s="9"/>
      <c r="F11" s="9"/>
      <c r="G11" s="7" t="s">
        <v>108</v>
      </c>
      <c r="H11" s="10">
        <v>383</v>
      </c>
      <c r="I11" s="6"/>
      <c r="J11" s="3" t="s">
        <v>141</v>
      </c>
    </row>
    <row r="12" spans="2:10" x14ac:dyDescent="0.2">
      <c r="B12" s="9"/>
      <c r="C12" s="9"/>
      <c r="D12" s="9"/>
      <c r="E12" s="9"/>
      <c r="F12" s="9"/>
      <c r="G12" s="9"/>
      <c r="H12" s="9"/>
      <c r="I12" s="6"/>
      <c r="J12" s="3" t="s">
        <v>142</v>
      </c>
    </row>
    <row r="13" spans="2:10" s="3" customFormat="1" ht="12" customHeight="1" x14ac:dyDescent="0.2">
      <c r="B13" s="52"/>
      <c r="C13" s="53" t="s">
        <v>4</v>
      </c>
      <c r="D13" s="192" t="s">
        <v>5</v>
      </c>
      <c r="E13" s="54" t="s">
        <v>6</v>
      </c>
      <c r="F13" s="54" t="s">
        <v>126</v>
      </c>
      <c r="G13" s="55" t="s">
        <v>129</v>
      </c>
      <c r="H13" s="56"/>
      <c r="I13" s="6"/>
      <c r="J13" s="3" t="s">
        <v>143</v>
      </c>
    </row>
    <row r="14" spans="2:10" s="3" customFormat="1" ht="12" customHeight="1" x14ac:dyDescent="0.2">
      <c r="B14" s="57" t="s">
        <v>7</v>
      </c>
      <c r="C14" s="58" t="s">
        <v>8</v>
      </c>
      <c r="D14" s="193"/>
      <c r="E14" s="59" t="s">
        <v>9</v>
      </c>
      <c r="F14" s="59" t="s">
        <v>127</v>
      </c>
      <c r="G14" s="60" t="s">
        <v>130</v>
      </c>
      <c r="H14" s="61" t="s">
        <v>10</v>
      </c>
      <c r="I14" s="6"/>
      <c r="J14" s="3" t="s">
        <v>144</v>
      </c>
    </row>
    <row r="15" spans="2:10" s="3" customFormat="1" ht="12" customHeight="1" x14ac:dyDescent="0.2">
      <c r="B15" s="62"/>
      <c r="C15" s="58" t="s">
        <v>11</v>
      </c>
      <c r="D15" s="194"/>
      <c r="E15" s="63" t="s">
        <v>12</v>
      </c>
      <c r="F15" s="59" t="s">
        <v>128</v>
      </c>
      <c r="G15" s="60" t="s">
        <v>131</v>
      </c>
      <c r="H15" s="61"/>
      <c r="I15" s="6"/>
      <c r="J15" s="3" t="s">
        <v>145</v>
      </c>
    </row>
    <row r="16" spans="2:10" s="3" customFormat="1" ht="12" customHeight="1" thickBot="1" x14ac:dyDescent="0.25">
      <c r="B16" s="64">
        <v>1</v>
      </c>
      <c r="C16" s="65">
        <v>2</v>
      </c>
      <c r="D16" s="65">
        <v>3</v>
      </c>
      <c r="E16" s="66">
        <v>4</v>
      </c>
      <c r="F16" s="66">
        <v>5</v>
      </c>
      <c r="G16" s="55" t="s">
        <v>13</v>
      </c>
      <c r="H16" s="67" t="s">
        <v>14</v>
      </c>
      <c r="I16" s="6"/>
      <c r="J16" s="3" t="s">
        <v>146</v>
      </c>
    </row>
    <row r="17" spans="2:8" s="3" customFormat="1" ht="24" x14ac:dyDescent="0.2">
      <c r="B17" s="68" t="s">
        <v>234</v>
      </c>
      <c r="C17" s="69" t="s">
        <v>15</v>
      </c>
      <c r="D17" s="70" t="s">
        <v>16</v>
      </c>
      <c r="E17" s="71">
        <f>E18+E21+E25+E29+E32+E35+E44+E47</f>
        <v>15693797</v>
      </c>
      <c r="F17" s="71">
        <f>F18+F21+F25+F29+F32+F35+F44+F47</f>
        <v>65844410.020000003</v>
      </c>
      <c r="G17" s="71">
        <f>G18+G21+G25+G29+G32+G35+G44+G47</f>
        <v>12346803.68</v>
      </c>
      <c r="H17" s="72">
        <f>H18+H21+H25+H29+H32+H35+H44+H47</f>
        <v>93885010.700000003</v>
      </c>
    </row>
    <row r="18" spans="2:8" s="3" customFormat="1" ht="24" x14ac:dyDescent="0.2">
      <c r="B18" s="73" t="s">
        <v>233</v>
      </c>
      <c r="C18" s="74" t="s">
        <v>17</v>
      </c>
      <c r="D18" s="75" t="s">
        <v>18</v>
      </c>
      <c r="E18" s="76">
        <f>SUM(E19:E20)</f>
        <v>0</v>
      </c>
      <c r="F18" s="76">
        <f>SUM(F19:F20)</f>
        <v>0</v>
      </c>
      <c r="G18" s="76">
        <f>SUM(G19:G20)</f>
        <v>492880.1</v>
      </c>
      <c r="H18" s="77">
        <f>SUM(H19:H20)</f>
        <v>492880.1</v>
      </c>
    </row>
    <row r="19" spans="2:8" s="3" customFormat="1" ht="11.25" x14ac:dyDescent="0.2">
      <c r="B19" s="149" t="s">
        <v>318</v>
      </c>
      <c r="C19" s="78" t="s">
        <v>17</v>
      </c>
      <c r="D19" s="147" t="s">
        <v>317</v>
      </c>
      <c r="E19" s="47"/>
      <c r="F19" s="47"/>
      <c r="G19" s="48">
        <v>492880.1</v>
      </c>
      <c r="H19" s="81">
        <f>SUM(E19:G19)</f>
        <v>492880.1</v>
      </c>
    </row>
    <row r="20" spans="2:8" s="3" customFormat="1" ht="11.25" hidden="1" x14ac:dyDescent="0.2">
      <c r="B20" s="82"/>
      <c r="C20" s="78"/>
      <c r="D20" s="79"/>
      <c r="E20" s="47"/>
      <c r="F20" s="47"/>
      <c r="G20" s="80"/>
      <c r="H20" s="81"/>
    </row>
    <row r="21" spans="2:8" s="3" customFormat="1" ht="24" x14ac:dyDescent="0.2">
      <c r="B21" s="73" t="s">
        <v>235</v>
      </c>
      <c r="C21" s="74" t="s">
        <v>19</v>
      </c>
      <c r="D21" s="75" t="s">
        <v>20</v>
      </c>
      <c r="E21" s="76">
        <f>SUM(E22:E24)</f>
        <v>0</v>
      </c>
      <c r="F21" s="76">
        <f>SUM(F22:F24)</f>
        <v>66869484.020000003</v>
      </c>
      <c r="G21" s="76">
        <f>SUM(G22:G24)</f>
        <v>11676545.060000001</v>
      </c>
      <c r="H21" s="77">
        <f>SUM(H22:H24)</f>
        <v>78546029.079999998</v>
      </c>
    </row>
    <row r="22" spans="2:8" s="3" customFormat="1" ht="11.25" x14ac:dyDescent="0.2">
      <c r="B22" s="149" t="s">
        <v>313</v>
      </c>
      <c r="C22" s="78" t="s">
        <v>19</v>
      </c>
      <c r="D22" s="147" t="s">
        <v>314</v>
      </c>
      <c r="E22" s="49"/>
      <c r="F22" s="49">
        <v>66869484.020000003</v>
      </c>
      <c r="G22" s="49">
        <v>11348593.060000001</v>
      </c>
      <c r="H22" s="81">
        <f>SUM(E22:G22)</f>
        <v>78218077.079999998</v>
      </c>
    </row>
    <row r="23" spans="2:8" s="3" customFormat="1" ht="11.25" x14ac:dyDescent="0.2">
      <c r="B23" s="149" t="s">
        <v>316</v>
      </c>
      <c r="C23" s="78" t="s">
        <v>19</v>
      </c>
      <c r="D23" s="147" t="s">
        <v>315</v>
      </c>
      <c r="E23" s="49"/>
      <c r="F23" s="49"/>
      <c r="G23" s="49">
        <v>327952</v>
      </c>
      <c r="H23" s="81">
        <f>SUM(E23:G23)</f>
        <v>327952</v>
      </c>
    </row>
    <row r="24" spans="2:8" s="3" customFormat="1" ht="11.25" hidden="1" x14ac:dyDescent="0.2">
      <c r="B24" s="82"/>
      <c r="C24" s="78"/>
      <c r="D24" s="79"/>
      <c r="E24" s="47"/>
      <c r="F24" s="83"/>
      <c r="G24" s="83"/>
      <c r="H24" s="81"/>
    </row>
    <row r="25" spans="2:8" s="3" customFormat="1" ht="24" x14ac:dyDescent="0.2">
      <c r="B25" s="73" t="s">
        <v>236</v>
      </c>
      <c r="C25" s="74" t="s">
        <v>21</v>
      </c>
      <c r="D25" s="75" t="s">
        <v>22</v>
      </c>
      <c r="E25" s="76">
        <f>SUM(E26:E28)</f>
        <v>0</v>
      </c>
      <c r="F25" s="76">
        <f>SUM(F26:F28)</f>
        <v>0</v>
      </c>
      <c r="G25" s="76">
        <f>SUM(G26:G28)</f>
        <v>54594.2</v>
      </c>
      <c r="H25" s="77">
        <f>SUM(H26:H28)</f>
        <v>54594.2</v>
      </c>
    </row>
    <row r="26" spans="2:8" s="3" customFormat="1" ht="22.5" x14ac:dyDescent="0.2">
      <c r="B26" s="149" t="s">
        <v>310</v>
      </c>
      <c r="C26" s="78" t="s">
        <v>21</v>
      </c>
      <c r="D26" s="147" t="s">
        <v>309</v>
      </c>
      <c r="E26" s="47"/>
      <c r="F26" s="47"/>
      <c r="G26" s="48">
        <v>26654.2</v>
      </c>
      <c r="H26" s="81">
        <f>SUM(E26:G26)</f>
        <v>26654.2</v>
      </c>
    </row>
    <row r="27" spans="2:8" s="3" customFormat="1" ht="11.25" x14ac:dyDescent="0.2">
      <c r="B27" s="149" t="s">
        <v>312</v>
      </c>
      <c r="C27" s="78" t="s">
        <v>21</v>
      </c>
      <c r="D27" s="147" t="s">
        <v>311</v>
      </c>
      <c r="E27" s="47"/>
      <c r="F27" s="47"/>
      <c r="G27" s="48">
        <v>27940</v>
      </c>
      <c r="H27" s="81">
        <f>SUM(E27:G27)</f>
        <v>27940</v>
      </c>
    </row>
    <row r="28" spans="2:8" s="3" customFormat="1" ht="11.25" hidden="1" x14ac:dyDescent="0.2">
      <c r="B28" s="82"/>
      <c r="C28" s="78"/>
      <c r="D28" s="79"/>
      <c r="E28" s="47"/>
      <c r="F28" s="47"/>
      <c r="G28" s="80"/>
      <c r="H28" s="81"/>
    </row>
    <row r="29" spans="2:8" s="3" customFormat="1" ht="24" x14ac:dyDescent="0.2">
      <c r="B29" s="73" t="s">
        <v>237</v>
      </c>
      <c r="C29" s="74" t="s">
        <v>23</v>
      </c>
      <c r="D29" s="75" t="s">
        <v>24</v>
      </c>
      <c r="E29" s="76">
        <f>SUM(E30:E31)</f>
        <v>15693797</v>
      </c>
      <c r="F29" s="76">
        <f>SUM(F30:F31)</f>
        <v>0</v>
      </c>
      <c r="G29" s="76">
        <f>SUM(G30:G31)</f>
        <v>72800</v>
      </c>
      <c r="H29" s="77">
        <f>SUM(H30:H31)</f>
        <v>15766597</v>
      </c>
    </row>
    <row r="30" spans="2:8" s="3" customFormat="1" ht="22.5" x14ac:dyDescent="0.2">
      <c r="B30" s="149" t="s">
        <v>308</v>
      </c>
      <c r="C30" s="78" t="s">
        <v>23</v>
      </c>
      <c r="D30" s="147" t="s">
        <v>307</v>
      </c>
      <c r="E30" s="49">
        <v>15693797</v>
      </c>
      <c r="F30" s="47"/>
      <c r="G30" s="49">
        <v>72800</v>
      </c>
      <c r="H30" s="81">
        <f>SUM(E30:G30)</f>
        <v>15766597</v>
      </c>
    </row>
    <row r="31" spans="2:8" s="3" customFormat="1" ht="11.25" hidden="1" x14ac:dyDescent="0.2">
      <c r="B31" s="82"/>
      <c r="C31" s="78"/>
      <c r="D31" s="79"/>
      <c r="E31" s="83"/>
      <c r="F31" s="47"/>
      <c r="G31" s="83"/>
      <c r="H31" s="81"/>
    </row>
    <row r="32" spans="2:8" s="3" customFormat="1" ht="24" x14ac:dyDescent="0.2">
      <c r="B32" s="73" t="s">
        <v>259</v>
      </c>
      <c r="C32" s="74" t="s">
        <v>171</v>
      </c>
      <c r="D32" s="75" t="s">
        <v>30</v>
      </c>
      <c r="E32" s="76">
        <f>SUM(E33:E34)</f>
        <v>0</v>
      </c>
      <c r="F32" s="76">
        <f>SUM(F33:F34)</f>
        <v>0</v>
      </c>
      <c r="G32" s="76">
        <f>SUM(G33:G34)</f>
        <v>0</v>
      </c>
      <c r="H32" s="77">
        <f>SUM(H33:H34)</f>
        <v>0</v>
      </c>
    </row>
    <row r="33" spans="2:10" s="3" customFormat="1" ht="11.25" x14ac:dyDescent="0.2">
      <c r="B33" s="161"/>
      <c r="C33" s="162"/>
      <c r="D33" s="163"/>
      <c r="E33" s="160"/>
      <c r="F33" s="160"/>
      <c r="G33" s="160"/>
      <c r="H33" s="164">
        <f>SUM(E33:G33)</f>
        <v>0</v>
      </c>
      <c r="I33" s="159"/>
      <c r="J33" s="159"/>
    </row>
    <row r="34" spans="2:10" s="3" customFormat="1" ht="11.25" hidden="1" x14ac:dyDescent="0.2">
      <c r="B34" s="82"/>
      <c r="C34" s="78"/>
      <c r="D34" s="79"/>
      <c r="E34" s="83"/>
      <c r="F34" s="83"/>
      <c r="G34" s="83"/>
      <c r="H34" s="81"/>
    </row>
    <row r="35" spans="2:10" s="3" customFormat="1" ht="24" x14ac:dyDescent="0.2">
      <c r="B35" s="73" t="s">
        <v>238</v>
      </c>
      <c r="C35" s="74" t="s">
        <v>25</v>
      </c>
      <c r="D35" s="75" t="s">
        <v>26</v>
      </c>
      <c r="E35" s="76">
        <f>SUM(E36:E38)</f>
        <v>0</v>
      </c>
      <c r="F35" s="76">
        <f>SUM(F36:F38)</f>
        <v>-1227727.1599999999</v>
      </c>
      <c r="G35" s="76">
        <f>SUM(G36:G38)</f>
        <v>0</v>
      </c>
      <c r="H35" s="77">
        <f>SUM(H36:H38)</f>
        <v>-1227727.1599999999</v>
      </c>
    </row>
    <row r="36" spans="2:10" s="3" customFormat="1" ht="11.25" x14ac:dyDescent="0.2">
      <c r="B36" s="149" t="s">
        <v>303</v>
      </c>
      <c r="C36" s="78" t="s">
        <v>25</v>
      </c>
      <c r="D36" s="147" t="s">
        <v>304</v>
      </c>
      <c r="E36" s="49"/>
      <c r="F36" s="48">
        <v>65969581.490000002</v>
      </c>
      <c r="G36" s="48"/>
      <c r="H36" s="81">
        <f>SUM(E36:G36)</f>
        <v>65969581.490000002</v>
      </c>
    </row>
    <row r="37" spans="2:10" s="3" customFormat="1" ht="13.5" customHeight="1" x14ac:dyDescent="0.2">
      <c r="B37" s="149" t="s">
        <v>306</v>
      </c>
      <c r="C37" s="78" t="s">
        <v>25</v>
      </c>
      <c r="D37" s="147" t="s">
        <v>305</v>
      </c>
      <c r="E37" s="49"/>
      <c r="F37" s="48">
        <v>-67197308.650000006</v>
      </c>
      <c r="G37" s="48"/>
      <c r="H37" s="81">
        <f>SUM(E37:G37)</f>
        <v>-67197308.650000006</v>
      </c>
    </row>
    <row r="38" spans="2:10" s="3" customFormat="1" ht="0.75" customHeight="1" thickBot="1" x14ac:dyDescent="0.25">
      <c r="B38" s="84"/>
      <c r="C38" s="85"/>
      <c r="D38" s="86"/>
      <c r="E38" s="87"/>
      <c r="F38" s="87"/>
      <c r="G38" s="87"/>
      <c r="H38" s="88"/>
    </row>
    <row r="39" spans="2:10" s="3" customFormat="1" ht="12.2" customHeight="1" x14ac:dyDescent="0.2">
      <c r="B39" s="89"/>
      <c r="C39" s="89"/>
      <c r="D39" s="89"/>
      <c r="E39" s="89"/>
      <c r="F39" s="89"/>
      <c r="G39" s="89"/>
      <c r="H39" s="89" t="s">
        <v>28</v>
      </c>
      <c r="J39" s="45" t="s">
        <v>167</v>
      </c>
    </row>
    <row r="40" spans="2:10" s="3" customFormat="1" ht="12.2" customHeight="1" x14ac:dyDescent="0.2">
      <c r="B40" s="52"/>
      <c r="C40" s="53" t="s">
        <v>4</v>
      </c>
      <c r="D40" s="192" t="s">
        <v>5</v>
      </c>
      <c r="E40" s="54" t="s">
        <v>6</v>
      </c>
      <c r="F40" s="54" t="s">
        <v>126</v>
      </c>
      <c r="G40" s="55" t="s">
        <v>129</v>
      </c>
      <c r="H40" s="90"/>
      <c r="J40" s="45" t="s">
        <v>168</v>
      </c>
    </row>
    <row r="41" spans="2:10" s="3" customFormat="1" ht="12.2" customHeight="1" x14ac:dyDescent="0.2">
      <c r="B41" s="57" t="s">
        <v>7</v>
      </c>
      <c r="C41" s="58" t="s">
        <v>8</v>
      </c>
      <c r="D41" s="193"/>
      <c r="E41" s="59" t="s">
        <v>9</v>
      </c>
      <c r="F41" s="59" t="s">
        <v>127</v>
      </c>
      <c r="G41" s="60" t="s">
        <v>130</v>
      </c>
      <c r="H41" s="91" t="s">
        <v>10</v>
      </c>
      <c r="J41" s="46" t="s">
        <v>169</v>
      </c>
    </row>
    <row r="42" spans="2:10" s="3" customFormat="1" ht="12.2" customHeight="1" x14ac:dyDescent="0.2">
      <c r="B42" s="62"/>
      <c r="C42" s="58" t="s">
        <v>11</v>
      </c>
      <c r="D42" s="194"/>
      <c r="E42" s="63" t="s">
        <v>12</v>
      </c>
      <c r="F42" s="59" t="s">
        <v>128</v>
      </c>
      <c r="G42" s="60" t="s">
        <v>131</v>
      </c>
      <c r="H42" s="91"/>
      <c r="J42" s="46" t="s">
        <v>170</v>
      </c>
    </row>
    <row r="43" spans="2:10" s="3" customFormat="1" ht="12.2" customHeight="1" thickBot="1" x14ac:dyDescent="0.25">
      <c r="B43" s="64">
        <v>1</v>
      </c>
      <c r="C43" s="65">
        <v>2</v>
      </c>
      <c r="D43" s="65">
        <v>3</v>
      </c>
      <c r="E43" s="66">
        <v>4</v>
      </c>
      <c r="F43" s="66">
        <v>5</v>
      </c>
      <c r="G43" s="55" t="s">
        <v>13</v>
      </c>
      <c r="H43" s="90" t="s">
        <v>14</v>
      </c>
    </row>
    <row r="44" spans="2:10" s="3" customFormat="1" ht="24" x14ac:dyDescent="0.2">
      <c r="B44" s="92" t="s">
        <v>239</v>
      </c>
      <c r="C44" s="69" t="s">
        <v>16</v>
      </c>
      <c r="D44" s="70" t="s">
        <v>27</v>
      </c>
      <c r="E44" s="93">
        <f>SUM(E45:E46)</f>
        <v>0</v>
      </c>
      <c r="F44" s="93">
        <f>SUM(F45:F46)</f>
        <v>0</v>
      </c>
      <c r="G44" s="93">
        <f>SUM(G45:G46)</f>
        <v>0</v>
      </c>
      <c r="H44" s="94">
        <f>SUM(H45:H46)</f>
        <v>0</v>
      </c>
    </row>
    <row r="45" spans="2:10" s="3" customFormat="1" ht="11.25" x14ac:dyDescent="0.2">
      <c r="B45" s="154"/>
      <c r="C45" s="155"/>
      <c r="D45" s="156"/>
      <c r="E45" s="157"/>
      <c r="F45" s="157"/>
      <c r="G45" s="157"/>
      <c r="H45" s="158">
        <f>SUM(E45:G45)</f>
        <v>0</v>
      </c>
      <c r="I45" s="159"/>
      <c r="J45" s="159"/>
    </row>
    <row r="46" spans="2:10" s="3" customFormat="1" ht="11.25" hidden="1" x14ac:dyDescent="0.2">
      <c r="B46" s="100"/>
      <c r="C46" s="96"/>
      <c r="D46" s="97"/>
      <c r="E46" s="101"/>
      <c r="F46" s="98"/>
      <c r="G46" s="98"/>
      <c r="H46" s="99"/>
    </row>
    <row r="47" spans="2:10" s="3" customFormat="1" ht="36" x14ac:dyDescent="0.2">
      <c r="B47" s="73" t="s">
        <v>240</v>
      </c>
      <c r="C47" s="74" t="s">
        <v>172</v>
      </c>
      <c r="D47" s="75" t="s">
        <v>33</v>
      </c>
      <c r="E47" s="102">
        <f>SUM(E48:E50)</f>
        <v>0</v>
      </c>
      <c r="F47" s="102">
        <f>SUM(F48:F50)</f>
        <v>202653.16</v>
      </c>
      <c r="G47" s="102">
        <f>SUM(G48:G50)</f>
        <v>49984.32</v>
      </c>
      <c r="H47" s="103">
        <f>SUM(H48:H50)</f>
        <v>252637.48</v>
      </c>
    </row>
    <row r="48" spans="2:10" s="3" customFormat="1" ht="33.75" x14ac:dyDescent="0.2">
      <c r="B48" s="95" t="s">
        <v>299</v>
      </c>
      <c r="C48" s="96" t="s">
        <v>172</v>
      </c>
      <c r="D48" s="148" t="s">
        <v>300</v>
      </c>
      <c r="E48" s="38"/>
      <c r="F48" s="38">
        <v>202653.16</v>
      </c>
      <c r="G48" s="38"/>
      <c r="H48" s="99">
        <f>SUM(E48:G48)</f>
        <v>202653.16</v>
      </c>
    </row>
    <row r="49" spans="2:8" s="3" customFormat="1" ht="33.75" x14ac:dyDescent="0.2">
      <c r="B49" s="95" t="s">
        <v>301</v>
      </c>
      <c r="C49" s="96" t="s">
        <v>172</v>
      </c>
      <c r="D49" s="148" t="s">
        <v>302</v>
      </c>
      <c r="E49" s="38"/>
      <c r="F49" s="38"/>
      <c r="G49" s="38">
        <v>49984.32</v>
      </c>
      <c r="H49" s="99">
        <f>SUM(E49:G49)</f>
        <v>49984.32</v>
      </c>
    </row>
    <row r="50" spans="2:8" s="3" customFormat="1" ht="11.25" hidden="1" x14ac:dyDescent="0.2">
      <c r="B50" s="100"/>
      <c r="C50" s="96"/>
      <c r="D50" s="97"/>
      <c r="E50" s="101"/>
      <c r="F50" s="98"/>
      <c r="G50" s="98"/>
      <c r="H50" s="99"/>
    </row>
    <row r="51" spans="2:8" s="3" customFormat="1" ht="24" x14ac:dyDescent="0.2">
      <c r="B51" s="104" t="s">
        <v>241</v>
      </c>
      <c r="C51" s="74" t="s">
        <v>24</v>
      </c>
      <c r="D51" s="75" t="s">
        <v>29</v>
      </c>
      <c r="E51" s="105">
        <f>E52+E57+E65+E68+E71+E74+E78+E82+E90</f>
        <v>15041437.76</v>
      </c>
      <c r="F51" s="105">
        <f>F52+F57+F65+F68+F71+F74+F78+F82+F90</f>
        <v>69194766.950000003</v>
      </c>
      <c r="G51" s="105">
        <f>G52+G57+G65+G68+G71+G74+G78+G82+G90</f>
        <v>8535795.0800000001</v>
      </c>
      <c r="H51" s="106">
        <f>H52+H57+H65+H68+H71+H74+H78+H82+H90</f>
        <v>92771999.790000007</v>
      </c>
    </row>
    <row r="52" spans="2:8" s="3" customFormat="1" ht="24" x14ac:dyDescent="0.2">
      <c r="B52" s="73" t="s">
        <v>231</v>
      </c>
      <c r="C52" s="74" t="s">
        <v>30</v>
      </c>
      <c r="D52" s="75" t="s">
        <v>31</v>
      </c>
      <c r="E52" s="102">
        <f>SUM(E53:E56)</f>
        <v>1291374</v>
      </c>
      <c r="F52" s="102">
        <f>SUM(F53:F56)</f>
        <v>57716955.909999996</v>
      </c>
      <c r="G52" s="102">
        <f>SUM(G53:G56)</f>
        <v>2766680.76</v>
      </c>
      <c r="H52" s="103">
        <f>SUM(H53:H56)</f>
        <v>61775010.670000002</v>
      </c>
    </row>
    <row r="53" spans="2:8" s="3" customFormat="1" ht="11.25" x14ac:dyDescent="0.2">
      <c r="B53" s="95" t="s">
        <v>294</v>
      </c>
      <c r="C53" s="96" t="s">
        <v>30</v>
      </c>
      <c r="D53" s="148" t="s">
        <v>293</v>
      </c>
      <c r="E53" s="32">
        <v>987000</v>
      </c>
      <c r="F53" s="32">
        <v>44358389.479999997</v>
      </c>
      <c r="G53" s="32">
        <v>2112348.7200000002</v>
      </c>
      <c r="H53" s="99">
        <f>SUM(E53:G53)</f>
        <v>47457738.200000003</v>
      </c>
    </row>
    <row r="54" spans="2:8" s="3" customFormat="1" ht="11.25" x14ac:dyDescent="0.2">
      <c r="B54" s="95" t="s">
        <v>296</v>
      </c>
      <c r="C54" s="96" t="s">
        <v>30</v>
      </c>
      <c r="D54" s="148" t="s">
        <v>295</v>
      </c>
      <c r="E54" s="32">
        <v>6300</v>
      </c>
      <c r="F54" s="32"/>
      <c r="G54" s="32">
        <v>16300</v>
      </c>
      <c r="H54" s="99">
        <f>SUM(E54:G54)</f>
        <v>22600</v>
      </c>
    </row>
    <row r="55" spans="2:8" s="3" customFormat="1" ht="11.25" x14ac:dyDescent="0.2">
      <c r="B55" s="95" t="s">
        <v>297</v>
      </c>
      <c r="C55" s="96" t="s">
        <v>30</v>
      </c>
      <c r="D55" s="148" t="s">
        <v>298</v>
      </c>
      <c r="E55" s="32">
        <v>298074</v>
      </c>
      <c r="F55" s="32">
        <v>13358566.43</v>
      </c>
      <c r="G55" s="32">
        <v>638032.04</v>
      </c>
      <c r="H55" s="99">
        <f>SUM(E55:G55)</f>
        <v>14294672.470000001</v>
      </c>
    </row>
    <row r="56" spans="2:8" s="3" customFormat="1" ht="12.2" hidden="1" customHeight="1" x14ac:dyDescent="0.2">
      <c r="B56" s="100"/>
      <c r="C56" s="96"/>
      <c r="D56" s="97"/>
      <c r="E56" s="101"/>
      <c r="F56" s="101"/>
      <c r="G56" s="101"/>
      <c r="H56" s="99"/>
    </row>
    <row r="57" spans="2:8" s="3" customFormat="1" ht="24" x14ac:dyDescent="0.2">
      <c r="B57" s="73" t="s">
        <v>232</v>
      </c>
      <c r="C57" s="74" t="s">
        <v>26</v>
      </c>
      <c r="D57" s="75" t="s">
        <v>32</v>
      </c>
      <c r="E57" s="102">
        <f>SUM(E58:E64)</f>
        <v>1263133</v>
      </c>
      <c r="F57" s="102">
        <f>SUM(F58:F64)</f>
        <v>8398031</v>
      </c>
      <c r="G57" s="102">
        <f>SUM(G58:G64)</f>
        <v>1679505.84</v>
      </c>
      <c r="H57" s="103">
        <f>SUM(H58:H64)</f>
        <v>11340669.84</v>
      </c>
    </row>
    <row r="58" spans="2:8" s="3" customFormat="1" ht="11.25" x14ac:dyDescent="0.2">
      <c r="B58" s="95" t="s">
        <v>281</v>
      </c>
      <c r="C58" s="96" t="s">
        <v>26</v>
      </c>
      <c r="D58" s="148" t="s">
        <v>282</v>
      </c>
      <c r="E58" s="32"/>
      <c r="F58" s="32">
        <v>79372</v>
      </c>
      <c r="G58" s="32">
        <v>54916.56</v>
      </c>
      <c r="H58" s="99">
        <f t="shared" ref="H58:H63" si="0">SUM(E58:G58)</f>
        <v>134288.56</v>
      </c>
    </row>
    <row r="59" spans="2:8" s="3" customFormat="1" ht="11.25" x14ac:dyDescent="0.2">
      <c r="B59" s="95" t="s">
        <v>283</v>
      </c>
      <c r="C59" s="96" t="s">
        <v>26</v>
      </c>
      <c r="D59" s="148" t="s">
        <v>284</v>
      </c>
      <c r="E59" s="32"/>
      <c r="F59" s="32"/>
      <c r="G59" s="32">
        <v>32700</v>
      </c>
      <c r="H59" s="99">
        <f t="shared" si="0"/>
        <v>32700</v>
      </c>
    </row>
    <row r="60" spans="2:8" s="3" customFormat="1" ht="11.25" x14ac:dyDescent="0.2">
      <c r="B60" s="95" t="s">
        <v>286</v>
      </c>
      <c r="C60" s="96" t="s">
        <v>26</v>
      </c>
      <c r="D60" s="148" t="s">
        <v>285</v>
      </c>
      <c r="E60" s="32"/>
      <c r="F60" s="32">
        <v>2904065</v>
      </c>
      <c r="G60" s="32">
        <v>349984.35</v>
      </c>
      <c r="H60" s="99">
        <f t="shared" si="0"/>
        <v>3254049.35</v>
      </c>
    </row>
    <row r="61" spans="2:8" s="3" customFormat="1" ht="11.25" x14ac:dyDescent="0.2">
      <c r="B61" s="95" t="s">
        <v>288</v>
      </c>
      <c r="C61" s="96" t="s">
        <v>26</v>
      </c>
      <c r="D61" s="148" t="s">
        <v>287</v>
      </c>
      <c r="E61" s="32"/>
      <c r="F61" s="32">
        <v>3299618.05</v>
      </c>
      <c r="G61" s="32">
        <v>66078.86</v>
      </c>
      <c r="H61" s="99">
        <f t="shared" si="0"/>
        <v>3365696.91</v>
      </c>
    </row>
    <row r="62" spans="2:8" s="3" customFormat="1" ht="11.25" x14ac:dyDescent="0.2">
      <c r="B62" s="95" t="s">
        <v>289</v>
      </c>
      <c r="C62" s="96" t="s">
        <v>26</v>
      </c>
      <c r="D62" s="148" t="s">
        <v>290</v>
      </c>
      <c r="E62" s="32">
        <v>1263133</v>
      </c>
      <c r="F62" s="32">
        <v>2114975.9500000002</v>
      </c>
      <c r="G62" s="32">
        <v>1162461.22</v>
      </c>
      <c r="H62" s="99">
        <f t="shared" si="0"/>
        <v>4540570.17</v>
      </c>
    </row>
    <row r="63" spans="2:8" s="3" customFormat="1" ht="11.25" x14ac:dyDescent="0.2">
      <c r="B63" s="95" t="s">
        <v>291</v>
      </c>
      <c r="C63" s="96" t="s">
        <v>26</v>
      </c>
      <c r="D63" s="148" t="s">
        <v>292</v>
      </c>
      <c r="E63" s="32"/>
      <c r="F63" s="32"/>
      <c r="G63" s="32">
        <v>13364.85</v>
      </c>
      <c r="H63" s="99">
        <f t="shared" si="0"/>
        <v>13364.85</v>
      </c>
    </row>
    <row r="64" spans="2:8" s="3" customFormat="1" ht="12.2" hidden="1" customHeight="1" x14ac:dyDescent="0.2">
      <c r="B64" s="100"/>
      <c r="C64" s="96"/>
      <c r="D64" s="97"/>
      <c r="E64" s="101"/>
      <c r="F64" s="101"/>
      <c r="G64" s="101"/>
      <c r="H64" s="99"/>
    </row>
    <row r="65" spans="2:10" s="3" customFormat="1" ht="24" x14ac:dyDescent="0.2">
      <c r="B65" s="73" t="s">
        <v>242</v>
      </c>
      <c r="C65" s="74" t="s">
        <v>33</v>
      </c>
      <c r="D65" s="75" t="s">
        <v>34</v>
      </c>
      <c r="E65" s="102">
        <f>SUM(E66:E67)</f>
        <v>0</v>
      </c>
      <c r="F65" s="102">
        <f>SUM(F66:F67)</f>
        <v>0</v>
      </c>
      <c r="G65" s="102">
        <f>SUM(G66:G67)</f>
        <v>0</v>
      </c>
      <c r="H65" s="103">
        <f>SUM(H66:H67)</f>
        <v>0</v>
      </c>
    </row>
    <row r="66" spans="2:10" s="3" customFormat="1" ht="11.25" x14ac:dyDescent="0.2">
      <c r="B66" s="154"/>
      <c r="C66" s="155"/>
      <c r="D66" s="156"/>
      <c r="E66" s="160"/>
      <c r="F66" s="157"/>
      <c r="G66" s="157"/>
      <c r="H66" s="158">
        <f>SUM(E66:G66)</f>
        <v>0</v>
      </c>
      <c r="I66" s="159"/>
      <c r="J66" s="159"/>
    </row>
    <row r="67" spans="2:10" s="3" customFormat="1" ht="11.25" hidden="1" x14ac:dyDescent="0.2">
      <c r="B67" s="100"/>
      <c r="C67" s="96"/>
      <c r="D67" s="97"/>
      <c r="E67" s="98"/>
      <c r="F67" s="98"/>
      <c r="G67" s="98"/>
      <c r="H67" s="99"/>
    </row>
    <row r="68" spans="2:10" s="3" customFormat="1" ht="24" x14ac:dyDescent="0.2">
      <c r="B68" s="73" t="s">
        <v>243</v>
      </c>
      <c r="C68" s="74" t="s">
        <v>31</v>
      </c>
      <c r="D68" s="75" t="s">
        <v>35</v>
      </c>
      <c r="E68" s="102">
        <f>SUM(E69:E70)</f>
        <v>0</v>
      </c>
      <c r="F68" s="102">
        <f>SUM(F69:F70)</f>
        <v>0</v>
      </c>
      <c r="G68" s="102">
        <f>SUM(G69:G70)</f>
        <v>0</v>
      </c>
      <c r="H68" s="103">
        <f>SUM(H69:H70)</f>
        <v>0</v>
      </c>
    </row>
    <row r="69" spans="2:10" s="3" customFormat="1" ht="11.25" x14ac:dyDescent="0.2">
      <c r="B69" s="154"/>
      <c r="C69" s="155"/>
      <c r="D69" s="156"/>
      <c r="E69" s="157"/>
      <c r="F69" s="157"/>
      <c r="G69" s="157"/>
      <c r="H69" s="158">
        <f>SUM(E69:G69)</f>
        <v>0</v>
      </c>
      <c r="I69" s="159"/>
      <c r="J69" s="159"/>
    </row>
    <row r="70" spans="2:10" s="3" customFormat="1" ht="11.25" hidden="1" x14ac:dyDescent="0.2">
      <c r="B70" s="100"/>
      <c r="C70" s="96"/>
      <c r="D70" s="97"/>
      <c r="E70" s="101"/>
      <c r="F70" s="101"/>
      <c r="G70" s="101"/>
      <c r="H70" s="99"/>
    </row>
    <row r="71" spans="2:10" s="3" customFormat="1" ht="24" x14ac:dyDescent="0.2">
      <c r="B71" s="73" t="s">
        <v>244</v>
      </c>
      <c r="C71" s="74" t="s">
        <v>34</v>
      </c>
      <c r="D71" s="75" t="s">
        <v>36</v>
      </c>
      <c r="E71" s="102">
        <f>SUM(E72:E73)</f>
        <v>0</v>
      </c>
      <c r="F71" s="102">
        <f>SUM(F72:F73)</f>
        <v>0</v>
      </c>
      <c r="G71" s="102">
        <f>SUM(G72:G73)</f>
        <v>0</v>
      </c>
      <c r="H71" s="103">
        <f>SUM(H72:H73)</f>
        <v>0</v>
      </c>
    </row>
    <row r="72" spans="2:10" s="3" customFormat="1" ht="11.25" x14ac:dyDescent="0.2">
      <c r="B72" s="154"/>
      <c r="C72" s="155"/>
      <c r="D72" s="156"/>
      <c r="E72" s="157"/>
      <c r="F72" s="157"/>
      <c r="G72" s="157"/>
      <c r="H72" s="158">
        <f>SUM(E72:G72)</f>
        <v>0</v>
      </c>
      <c r="I72" s="159"/>
      <c r="J72" s="159"/>
    </row>
    <row r="73" spans="2:10" s="3" customFormat="1" ht="11.25" hidden="1" x14ac:dyDescent="0.2">
      <c r="B73" s="100"/>
      <c r="C73" s="96"/>
      <c r="D73" s="97"/>
      <c r="E73" s="101"/>
      <c r="F73" s="101"/>
      <c r="G73" s="101"/>
      <c r="H73" s="99"/>
    </row>
    <row r="74" spans="2:10" s="3" customFormat="1" ht="24" x14ac:dyDescent="0.2">
      <c r="B74" s="73" t="s">
        <v>245</v>
      </c>
      <c r="C74" s="74" t="s">
        <v>35</v>
      </c>
      <c r="D74" s="75" t="s">
        <v>37</v>
      </c>
      <c r="E74" s="102">
        <f>SUM(E75:E77)</f>
        <v>4694840</v>
      </c>
      <c r="F74" s="102">
        <f>SUM(F75:F77)</f>
        <v>184983.56</v>
      </c>
      <c r="G74" s="102">
        <f>SUM(G75:G77)</f>
        <v>0</v>
      </c>
      <c r="H74" s="102">
        <f>SUM(H75:H77)</f>
        <v>4879823.5599999996</v>
      </c>
    </row>
    <row r="75" spans="2:10" s="3" customFormat="1" ht="11.25" x14ac:dyDescent="0.2">
      <c r="B75" s="95" t="s">
        <v>277</v>
      </c>
      <c r="C75" s="96" t="s">
        <v>35</v>
      </c>
      <c r="D75" s="148" t="s">
        <v>278</v>
      </c>
      <c r="E75" s="32">
        <v>4694840</v>
      </c>
      <c r="F75" s="32"/>
      <c r="G75" s="32"/>
      <c r="H75" s="99">
        <f>SUM(E75:G75)</f>
        <v>4694840</v>
      </c>
    </row>
    <row r="76" spans="2:10" s="3" customFormat="1" ht="11.25" x14ac:dyDescent="0.2">
      <c r="B76" s="95" t="s">
        <v>279</v>
      </c>
      <c r="C76" s="96" t="s">
        <v>35</v>
      </c>
      <c r="D76" s="148" t="s">
        <v>280</v>
      </c>
      <c r="E76" s="32"/>
      <c r="F76" s="32">
        <v>184983.56</v>
      </c>
      <c r="G76" s="32"/>
      <c r="H76" s="99">
        <f>SUM(E76:G76)</f>
        <v>184983.56</v>
      </c>
    </row>
    <row r="77" spans="2:10" s="3" customFormat="1" ht="11.25" hidden="1" x14ac:dyDescent="0.2">
      <c r="B77" s="100"/>
      <c r="C77" s="96"/>
      <c r="D77" s="97"/>
      <c r="E77" s="101"/>
      <c r="F77" s="101"/>
      <c r="G77" s="101"/>
      <c r="H77" s="99"/>
    </row>
    <row r="78" spans="2:10" s="3" customFormat="1" ht="24" x14ac:dyDescent="0.2">
      <c r="B78" s="73" t="s">
        <v>246</v>
      </c>
      <c r="C78" s="74" t="s">
        <v>36</v>
      </c>
      <c r="D78" s="75" t="s">
        <v>40</v>
      </c>
      <c r="E78" s="102">
        <f>SUM(E79:E81)</f>
        <v>1563090.76</v>
      </c>
      <c r="F78" s="102">
        <f>SUM(F79:F81)</f>
        <v>2570637.48</v>
      </c>
      <c r="G78" s="102">
        <f>SUM(G79:G81)</f>
        <v>3834794.42</v>
      </c>
      <c r="H78" s="103">
        <f>SUM(H79:H81)</f>
        <v>7968522.6600000001</v>
      </c>
    </row>
    <row r="79" spans="2:10" s="3" customFormat="1" ht="11.25" x14ac:dyDescent="0.2">
      <c r="B79" s="95" t="s">
        <v>273</v>
      </c>
      <c r="C79" s="96" t="s">
        <v>36</v>
      </c>
      <c r="D79" s="148" t="s">
        <v>274</v>
      </c>
      <c r="E79" s="32"/>
      <c r="F79" s="32">
        <v>2369452.21</v>
      </c>
      <c r="G79" s="32">
        <v>1070360.52</v>
      </c>
      <c r="H79" s="99">
        <f>SUM(E79:G79)</f>
        <v>3439812.73</v>
      </c>
    </row>
    <row r="80" spans="2:10" s="3" customFormat="1" ht="11.25" x14ac:dyDescent="0.2">
      <c r="B80" s="95" t="s">
        <v>275</v>
      </c>
      <c r="C80" s="96" t="s">
        <v>36</v>
      </c>
      <c r="D80" s="148" t="s">
        <v>276</v>
      </c>
      <c r="E80" s="32">
        <v>1563090.76</v>
      </c>
      <c r="F80" s="32">
        <v>201185.27</v>
      </c>
      <c r="G80" s="32">
        <v>2764433.9</v>
      </c>
      <c r="H80" s="99">
        <f>SUM(E80:G80)</f>
        <v>4528709.93</v>
      </c>
    </row>
    <row r="81" spans="2:10" s="3" customFormat="1" ht="12.2" hidden="1" customHeight="1" x14ac:dyDescent="0.2">
      <c r="B81" s="100"/>
      <c r="C81" s="96"/>
      <c r="D81" s="97"/>
      <c r="E81" s="101"/>
      <c r="F81" s="101"/>
      <c r="G81" s="101"/>
      <c r="H81" s="99"/>
    </row>
    <row r="82" spans="2:10" s="3" customFormat="1" ht="36" x14ac:dyDescent="0.2">
      <c r="B82" s="73" t="s">
        <v>247</v>
      </c>
      <c r="C82" s="74" t="s">
        <v>37</v>
      </c>
      <c r="D82" s="75" t="s">
        <v>173</v>
      </c>
      <c r="E82" s="102">
        <f>SUM(E83:E84)</f>
        <v>0</v>
      </c>
      <c r="F82" s="102">
        <f>SUM(F83:F84)</f>
        <v>0</v>
      </c>
      <c r="G82" s="102">
        <f>SUM(G83:G84)</f>
        <v>0</v>
      </c>
      <c r="H82" s="103">
        <f>SUM(H83:H84)</f>
        <v>0</v>
      </c>
    </row>
    <row r="83" spans="2:10" s="3" customFormat="1" ht="11.25" x14ac:dyDescent="0.2">
      <c r="B83" s="154"/>
      <c r="C83" s="155"/>
      <c r="D83" s="156"/>
      <c r="E83" s="157"/>
      <c r="F83" s="157"/>
      <c r="G83" s="157"/>
      <c r="H83" s="158">
        <f>SUM(E83:G83)</f>
        <v>0</v>
      </c>
      <c r="I83" s="159"/>
      <c r="J83" s="159"/>
    </row>
    <row r="84" spans="2:10" s="3" customFormat="1" ht="0.75" customHeight="1" thickBot="1" x14ac:dyDescent="0.25">
      <c r="B84" s="100"/>
      <c r="C84" s="107"/>
      <c r="D84" s="108"/>
      <c r="E84" s="109"/>
      <c r="F84" s="109"/>
      <c r="G84" s="109"/>
      <c r="H84" s="110"/>
    </row>
    <row r="85" spans="2:10" s="3" customFormat="1" ht="12.2" customHeight="1" x14ac:dyDescent="0.2">
      <c r="B85" s="89"/>
      <c r="C85" s="89"/>
      <c r="D85" s="89"/>
      <c r="E85" s="89"/>
      <c r="F85" s="89"/>
      <c r="G85" s="89"/>
      <c r="H85" s="89" t="s">
        <v>39</v>
      </c>
    </row>
    <row r="86" spans="2:10" s="3" customFormat="1" ht="12.2" customHeight="1" x14ac:dyDescent="0.2">
      <c r="B86" s="111"/>
      <c r="C86" s="53" t="s">
        <v>4</v>
      </c>
      <c r="D86" s="192" t="s">
        <v>5</v>
      </c>
      <c r="E86" s="54" t="s">
        <v>6</v>
      </c>
      <c r="F86" s="54" t="s">
        <v>126</v>
      </c>
      <c r="G86" s="55" t="s">
        <v>129</v>
      </c>
      <c r="H86" s="90"/>
    </row>
    <row r="87" spans="2:10" s="3" customFormat="1" ht="12.2" customHeight="1" x14ac:dyDescent="0.2">
      <c r="B87" s="58" t="s">
        <v>7</v>
      </c>
      <c r="C87" s="58" t="s">
        <v>8</v>
      </c>
      <c r="D87" s="193"/>
      <c r="E87" s="59" t="s">
        <v>9</v>
      </c>
      <c r="F87" s="59" t="s">
        <v>127</v>
      </c>
      <c r="G87" s="60" t="s">
        <v>130</v>
      </c>
      <c r="H87" s="91" t="s">
        <v>10</v>
      </c>
    </row>
    <row r="88" spans="2:10" s="3" customFormat="1" ht="12.2" customHeight="1" x14ac:dyDescent="0.2">
      <c r="B88" s="112"/>
      <c r="C88" s="113" t="s">
        <v>11</v>
      </c>
      <c r="D88" s="194"/>
      <c r="E88" s="63" t="s">
        <v>12</v>
      </c>
      <c r="F88" s="63" t="s">
        <v>128</v>
      </c>
      <c r="G88" s="114" t="s">
        <v>131</v>
      </c>
      <c r="H88" s="91"/>
    </row>
    <row r="89" spans="2:10" s="3" customFormat="1" ht="12.2" customHeight="1" thickBot="1" x14ac:dyDescent="0.25">
      <c r="B89" s="64">
        <v>1</v>
      </c>
      <c r="C89" s="115">
        <v>2</v>
      </c>
      <c r="D89" s="115">
        <v>3</v>
      </c>
      <c r="E89" s="116">
        <v>4</v>
      </c>
      <c r="F89" s="116">
        <v>5</v>
      </c>
      <c r="G89" s="117" t="s">
        <v>13</v>
      </c>
      <c r="H89" s="118" t="s">
        <v>14</v>
      </c>
    </row>
    <row r="90" spans="2:10" s="3" customFormat="1" ht="24" x14ac:dyDescent="0.2">
      <c r="B90" s="92" t="s">
        <v>260</v>
      </c>
      <c r="C90" s="69" t="s">
        <v>40</v>
      </c>
      <c r="D90" s="70" t="s">
        <v>38</v>
      </c>
      <c r="E90" s="93">
        <f>SUM(E91:E96)</f>
        <v>6229000</v>
      </c>
      <c r="F90" s="93">
        <f>SUM(F91:F96)</f>
        <v>324159</v>
      </c>
      <c r="G90" s="93">
        <f>SUM(G91:G96)</f>
        <v>254814.06</v>
      </c>
      <c r="H90" s="94">
        <f>SUM(H91:H96)</f>
        <v>6807973.0599999996</v>
      </c>
    </row>
    <row r="91" spans="2:10" s="3" customFormat="1" ht="11.25" x14ac:dyDescent="0.2">
      <c r="B91" s="95" t="s">
        <v>264</v>
      </c>
      <c r="C91" s="96" t="s">
        <v>40</v>
      </c>
      <c r="D91" s="148" t="s">
        <v>263</v>
      </c>
      <c r="E91" s="32"/>
      <c r="F91" s="32">
        <v>324159</v>
      </c>
      <c r="G91" s="32">
        <v>168603</v>
      </c>
      <c r="H91" s="99">
        <f>SUM(E91:G91)</f>
        <v>492762</v>
      </c>
    </row>
    <row r="92" spans="2:10" s="3" customFormat="1" ht="22.5" x14ac:dyDescent="0.2">
      <c r="B92" s="95" t="s">
        <v>265</v>
      </c>
      <c r="C92" s="96" t="s">
        <v>40</v>
      </c>
      <c r="D92" s="148" t="s">
        <v>266</v>
      </c>
      <c r="E92" s="32"/>
      <c r="F92" s="32"/>
      <c r="G92" s="32">
        <v>79.87</v>
      </c>
      <c r="H92" s="99">
        <f>SUM(E92:G92)</f>
        <v>79.87</v>
      </c>
    </row>
    <row r="93" spans="2:10" s="3" customFormat="1" ht="22.5" x14ac:dyDescent="0.2">
      <c r="B93" s="95" t="s">
        <v>268</v>
      </c>
      <c r="C93" s="96" t="s">
        <v>40</v>
      </c>
      <c r="D93" s="148" t="s">
        <v>267</v>
      </c>
      <c r="E93" s="32"/>
      <c r="F93" s="32"/>
      <c r="G93" s="32">
        <v>331.19</v>
      </c>
      <c r="H93" s="99">
        <f>SUM(E93:G93)</f>
        <v>331.19</v>
      </c>
    </row>
    <row r="94" spans="2:10" s="3" customFormat="1" ht="11.25" x14ac:dyDescent="0.2">
      <c r="B94" s="95" t="s">
        <v>269</v>
      </c>
      <c r="C94" s="96" t="s">
        <v>40</v>
      </c>
      <c r="D94" s="148" t="s">
        <v>270</v>
      </c>
      <c r="E94" s="32">
        <v>6229000</v>
      </c>
      <c r="F94" s="32"/>
      <c r="G94" s="32">
        <v>72800</v>
      </c>
      <c r="H94" s="99">
        <f>SUM(E94:G94)</f>
        <v>6301800</v>
      </c>
    </row>
    <row r="95" spans="2:10" s="3" customFormat="1" ht="11.25" x14ac:dyDescent="0.2">
      <c r="B95" s="95" t="s">
        <v>271</v>
      </c>
      <c r="C95" s="96" t="s">
        <v>40</v>
      </c>
      <c r="D95" s="148" t="s">
        <v>272</v>
      </c>
      <c r="E95" s="32"/>
      <c r="F95" s="32"/>
      <c r="G95" s="32">
        <v>13000</v>
      </c>
      <c r="H95" s="99">
        <f>SUM(E95:G95)</f>
        <v>13000</v>
      </c>
    </row>
    <row r="96" spans="2:10" s="3" customFormat="1" ht="12.2" hidden="1" customHeight="1" x14ac:dyDescent="0.2">
      <c r="B96" s="95"/>
      <c r="C96" s="96"/>
      <c r="D96" s="97"/>
      <c r="E96" s="101"/>
      <c r="F96" s="101"/>
      <c r="G96" s="101"/>
      <c r="H96" s="99"/>
    </row>
    <row r="97" spans="2:10" s="3" customFormat="1" ht="11.25" x14ac:dyDescent="0.2">
      <c r="B97" s="119" t="s">
        <v>248</v>
      </c>
      <c r="C97" s="74" t="s">
        <v>41</v>
      </c>
      <c r="D97" s="75"/>
      <c r="E97" s="102">
        <f>E100+E129</f>
        <v>652359.24</v>
      </c>
      <c r="F97" s="102">
        <f>F100+F129</f>
        <v>-3350356.93</v>
      </c>
      <c r="G97" s="102">
        <f>G100+G129</f>
        <v>3811008.6</v>
      </c>
      <c r="H97" s="103">
        <f>H100+H129</f>
        <v>1113010.9099999999</v>
      </c>
    </row>
    <row r="98" spans="2:10" s="3" customFormat="1" ht="12" x14ac:dyDescent="0.2">
      <c r="B98" s="73" t="s">
        <v>249</v>
      </c>
      <c r="C98" s="74" t="s">
        <v>42</v>
      </c>
      <c r="D98" s="75"/>
      <c r="E98" s="120">
        <f>E17-E51</f>
        <v>652359.24</v>
      </c>
      <c r="F98" s="120">
        <f>F17-F51</f>
        <v>-3350356.93</v>
      </c>
      <c r="G98" s="120">
        <f>G17-G51</f>
        <v>3811008.6</v>
      </c>
      <c r="H98" s="121">
        <f>H17-H51</f>
        <v>1113010.9099999999</v>
      </c>
    </row>
    <row r="99" spans="2:10" s="3" customFormat="1" ht="12" x14ac:dyDescent="0.2">
      <c r="B99" s="73" t="s">
        <v>250</v>
      </c>
      <c r="C99" s="74" t="s">
        <v>43</v>
      </c>
      <c r="D99" s="75"/>
      <c r="E99" s="38"/>
      <c r="F99" s="32"/>
      <c r="G99" s="32"/>
      <c r="H99" s="99">
        <f>SUM(E99:G99)</f>
        <v>0</v>
      </c>
    </row>
    <row r="100" spans="2:10" s="3" customFormat="1" ht="22.5" x14ac:dyDescent="0.2">
      <c r="B100" s="119" t="s">
        <v>251</v>
      </c>
      <c r="C100" s="74" t="s">
        <v>44</v>
      </c>
      <c r="D100" s="75"/>
      <c r="E100" s="105">
        <f>E101+E104+E107+E110+E117+E120+E128</f>
        <v>-41090.76</v>
      </c>
      <c r="F100" s="105">
        <f>F101+F104+F107+F110+F117+F120+F128</f>
        <v>-68361842.969999999</v>
      </c>
      <c r="G100" s="105">
        <f>G101+G104+G107+G110+G117+G120+G128</f>
        <v>212147.54</v>
      </c>
      <c r="H100" s="106">
        <f>H101+H104+H107+H110+H117+H120+H128</f>
        <v>-68190786.189999998</v>
      </c>
    </row>
    <row r="101" spans="2:10" s="3" customFormat="1" ht="12" x14ac:dyDescent="0.2">
      <c r="B101" s="73" t="s">
        <v>252</v>
      </c>
      <c r="C101" s="74" t="s">
        <v>45</v>
      </c>
      <c r="D101" s="75"/>
      <c r="E101" s="102">
        <f>E102-E103</f>
        <v>0</v>
      </c>
      <c r="F101" s="102">
        <f>F102-F103</f>
        <v>-963349.05</v>
      </c>
      <c r="G101" s="102">
        <f>G102-G103</f>
        <v>57223.03</v>
      </c>
      <c r="H101" s="103">
        <f>H102-H103</f>
        <v>-906126.02</v>
      </c>
    </row>
    <row r="102" spans="2:10" s="3" customFormat="1" ht="22.5" x14ac:dyDescent="0.2">
      <c r="B102" s="122" t="s">
        <v>253</v>
      </c>
      <c r="C102" s="74" t="s">
        <v>46</v>
      </c>
      <c r="D102" s="75" t="s">
        <v>44</v>
      </c>
      <c r="E102" s="32">
        <v>693450</v>
      </c>
      <c r="F102" s="32">
        <v>1406103.16</v>
      </c>
      <c r="G102" s="32">
        <v>1127583.55</v>
      </c>
      <c r="H102" s="99">
        <f>SUM(E102:G102)</f>
        <v>3227136.71</v>
      </c>
    </row>
    <row r="103" spans="2:10" s="3" customFormat="1" ht="11.25" x14ac:dyDescent="0.2">
      <c r="B103" s="122" t="s">
        <v>180</v>
      </c>
      <c r="C103" s="74" t="s">
        <v>47</v>
      </c>
      <c r="D103" s="75" t="s">
        <v>153</v>
      </c>
      <c r="E103" s="32">
        <v>693450</v>
      </c>
      <c r="F103" s="32">
        <v>2369452.21</v>
      </c>
      <c r="G103" s="32">
        <v>1070360.52</v>
      </c>
      <c r="H103" s="99">
        <f>SUM(E103:G103)</f>
        <v>4133262.73</v>
      </c>
    </row>
    <row r="104" spans="2:10" s="3" customFormat="1" ht="12" x14ac:dyDescent="0.2">
      <c r="B104" s="73" t="s">
        <v>178</v>
      </c>
      <c r="C104" s="74" t="s">
        <v>49</v>
      </c>
      <c r="D104" s="75"/>
      <c r="E104" s="102">
        <f>E105-E106</f>
        <v>0</v>
      </c>
      <c r="F104" s="102">
        <f>F105-F106</f>
        <v>0</v>
      </c>
      <c r="G104" s="102">
        <f>G105-G106</f>
        <v>0</v>
      </c>
      <c r="H104" s="103">
        <f>H105-H106</f>
        <v>0</v>
      </c>
    </row>
    <row r="105" spans="2:10" s="3" customFormat="1" ht="22.5" x14ac:dyDescent="0.2">
      <c r="B105" s="122" t="s">
        <v>254</v>
      </c>
      <c r="C105" s="74" t="s">
        <v>50</v>
      </c>
      <c r="D105" s="75" t="s">
        <v>45</v>
      </c>
      <c r="E105" s="32"/>
      <c r="F105" s="32"/>
      <c r="G105" s="32"/>
      <c r="H105" s="99">
        <f>SUM(E105:G105)</f>
        <v>0</v>
      </c>
    </row>
    <row r="106" spans="2:10" s="3" customFormat="1" ht="11.25" x14ac:dyDescent="0.2">
      <c r="B106" s="122" t="s">
        <v>181</v>
      </c>
      <c r="C106" s="74" t="s">
        <v>51</v>
      </c>
      <c r="D106" s="75" t="s">
        <v>154</v>
      </c>
      <c r="E106" s="32"/>
      <c r="F106" s="32"/>
      <c r="G106" s="32"/>
      <c r="H106" s="99">
        <f>SUM(E106:G106)</f>
        <v>0</v>
      </c>
    </row>
    <row r="107" spans="2:10" s="3" customFormat="1" ht="12" x14ac:dyDescent="0.2">
      <c r="B107" s="73" t="s">
        <v>179</v>
      </c>
      <c r="C107" s="74" t="s">
        <v>53</v>
      </c>
      <c r="D107" s="75"/>
      <c r="E107" s="102">
        <f>E108-E109</f>
        <v>0</v>
      </c>
      <c r="F107" s="102">
        <f>F108-F109</f>
        <v>-67197308.650000006</v>
      </c>
      <c r="G107" s="102">
        <f>G108-G109</f>
        <v>0</v>
      </c>
      <c r="H107" s="103">
        <f>H108-H109</f>
        <v>-67197308.650000006</v>
      </c>
    </row>
    <row r="108" spans="2:10" s="3" customFormat="1" ht="22.5" x14ac:dyDescent="0.2">
      <c r="B108" s="122" t="s">
        <v>255</v>
      </c>
      <c r="C108" s="74" t="s">
        <v>54</v>
      </c>
      <c r="D108" s="75" t="s">
        <v>49</v>
      </c>
      <c r="E108" s="32"/>
      <c r="F108" s="32"/>
      <c r="G108" s="32"/>
      <c r="H108" s="99">
        <f>SUM(E108:G108)</f>
        <v>0</v>
      </c>
    </row>
    <row r="109" spans="2:10" s="3" customFormat="1" ht="11.25" x14ac:dyDescent="0.2">
      <c r="B109" s="122" t="s">
        <v>182</v>
      </c>
      <c r="C109" s="74" t="s">
        <v>55</v>
      </c>
      <c r="D109" s="75" t="s">
        <v>155</v>
      </c>
      <c r="E109" s="32"/>
      <c r="F109" s="32">
        <v>67197308.650000006</v>
      </c>
      <c r="G109" s="32"/>
      <c r="H109" s="99">
        <f>SUM(E109:G109)</f>
        <v>67197308.650000006</v>
      </c>
    </row>
    <row r="110" spans="2:10" s="3" customFormat="1" ht="12" x14ac:dyDescent="0.2">
      <c r="B110" s="73" t="s">
        <v>183</v>
      </c>
      <c r="C110" s="74" t="s">
        <v>57</v>
      </c>
      <c r="D110" s="75"/>
      <c r="E110" s="102">
        <f>E111-E114</f>
        <v>-41090.76</v>
      </c>
      <c r="F110" s="102">
        <f>F111-F114</f>
        <v>-201185.27</v>
      </c>
      <c r="G110" s="102">
        <f>G111-G114</f>
        <v>154924.51</v>
      </c>
      <c r="H110" s="103">
        <f>H111-H114</f>
        <v>-87351.52</v>
      </c>
    </row>
    <row r="111" spans="2:10" s="3" customFormat="1" ht="33.75" x14ac:dyDescent="0.2">
      <c r="B111" s="122" t="s">
        <v>256</v>
      </c>
      <c r="C111" s="74" t="s">
        <v>58</v>
      </c>
      <c r="D111" s="75" t="s">
        <v>59</v>
      </c>
      <c r="E111" s="38">
        <v>1522000</v>
      </c>
      <c r="F111" s="38"/>
      <c r="G111" s="38">
        <v>2919358.41</v>
      </c>
      <c r="H111" s="99">
        <f>SUM(E111:G111)</f>
        <v>4441358.41</v>
      </c>
    </row>
    <row r="112" spans="2:10" s="3" customFormat="1" ht="11.25" x14ac:dyDescent="0.2">
      <c r="B112" s="154"/>
      <c r="C112" s="155"/>
      <c r="D112" s="156"/>
      <c r="E112" s="157"/>
      <c r="F112" s="157"/>
      <c r="G112" s="157"/>
      <c r="H112" s="158">
        <f>SUM(E112:G112)</f>
        <v>0</v>
      </c>
      <c r="I112" s="159"/>
      <c r="J112" s="159"/>
    </row>
    <row r="113" spans="2:10" s="3" customFormat="1" ht="11.25" hidden="1" x14ac:dyDescent="0.2">
      <c r="B113" s="95"/>
      <c r="C113" s="96"/>
      <c r="D113" s="97"/>
      <c r="E113" s="101"/>
      <c r="F113" s="101"/>
      <c r="G113" s="101"/>
      <c r="H113" s="99"/>
    </row>
    <row r="114" spans="2:10" s="3" customFormat="1" ht="22.5" x14ac:dyDescent="0.2">
      <c r="B114" s="122" t="s">
        <v>206</v>
      </c>
      <c r="C114" s="74" t="s">
        <v>60</v>
      </c>
      <c r="D114" s="75" t="s">
        <v>61</v>
      </c>
      <c r="E114" s="38">
        <v>1563090.76</v>
      </c>
      <c r="F114" s="38">
        <v>201185.27</v>
      </c>
      <c r="G114" s="38">
        <v>2764433.9</v>
      </c>
      <c r="H114" s="99">
        <f>SUM(E114:G114)</f>
        <v>4528709.93</v>
      </c>
    </row>
    <row r="115" spans="2:10" s="3" customFormat="1" ht="11.25" x14ac:dyDescent="0.2">
      <c r="B115" s="154"/>
      <c r="C115" s="155"/>
      <c r="D115" s="156"/>
      <c r="E115" s="157"/>
      <c r="F115" s="157"/>
      <c r="G115" s="157"/>
      <c r="H115" s="158">
        <f>SUM(E115:G115)</f>
        <v>0</v>
      </c>
      <c r="I115" s="159"/>
      <c r="J115" s="159"/>
    </row>
    <row r="116" spans="2:10" s="3" customFormat="1" ht="11.25" hidden="1" x14ac:dyDescent="0.2">
      <c r="B116" s="95"/>
      <c r="C116" s="96"/>
      <c r="D116" s="97"/>
      <c r="E116" s="101"/>
      <c r="F116" s="101"/>
      <c r="G116" s="101"/>
      <c r="H116" s="99"/>
    </row>
    <row r="117" spans="2:10" s="3" customFormat="1" ht="12" x14ac:dyDescent="0.2">
      <c r="B117" s="73" t="s">
        <v>204</v>
      </c>
      <c r="C117" s="74" t="s">
        <v>62</v>
      </c>
      <c r="D117" s="75"/>
      <c r="E117" s="102">
        <f>E118-E119</f>
        <v>0</v>
      </c>
      <c r="F117" s="102">
        <f>F118-F119</f>
        <v>0</v>
      </c>
      <c r="G117" s="102">
        <f>G118-G119</f>
        <v>0</v>
      </c>
      <c r="H117" s="103">
        <f>H118-H119</f>
        <v>0</v>
      </c>
    </row>
    <row r="118" spans="2:10" s="3" customFormat="1" ht="22.5" x14ac:dyDescent="0.2">
      <c r="B118" s="122" t="s">
        <v>257</v>
      </c>
      <c r="C118" s="74" t="s">
        <v>63</v>
      </c>
      <c r="D118" s="75" t="s">
        <v>207</v>
      </c>
      <c r="E118" s="32"/>
      <c r="F118" s="32"/>
      <c r="G118" s="32"/>
      <c r="H118" s="99">
        <f>SUM(E118:G118)</f>
        <v>0</v>
      </c>
    </row>
    <row r="119" spans="2:10" s="3" customFormat="1" ht="11.25" x14ac:dyDescent="0.2">
      <c r="B119" s="122" t="s">
        <v>205</v>
      </c>
      <c r="C119" s="74" t="s">
        <v>65</v>
      </c>
      <c r="D119" s="75" t="s">
        <v>208</v>
      </c>
      <c r="E119" s="32"/>
      <c r="F119" s="32"/>
      <c r="G119" s="32"/>
      <c r="H119" s="99">
        <f>SUM(E119:G119)</f>
        <v>0</v>
      </c>
    </row>
    <row r="120" spans="2:10" s="3" customFormat="1" ht="24.75" thickBot="1" x14ac:dyDescent="0.25">
      <c r="B120" s="123" t="s">
        <v>184</v>
      </c>
      <c r="C120" s="124" t="s">
        <v>67</v>
      </c>
      <c r="D120" s="125"/>
      <c r="E120" s="126">
        <f>E126-E127</f>
        <v>0</v>
      </c>
      <c r="F120" s="126">
        <f>F126-F127</f>
        <v>0</v>
      </c>
      <c r="G120" s="126">
        <f>G126-G127</f>
        <v>0</v>
      </c>
      <c r="H120" s="127">
        <f>H126-H127</f>
        <v>0</v>
      </c>
    </row>
    <row r="121" spans="2:10" s="3" customFormat="1" ht="11.25" x14ac:dyDescent="0.2">
      <c r="B121" s="89"/>
      <c r="C121" s="89"/>
      <c r="D121" s="89"/>
      <c r="E121" s="89"/>
      <c r="F121" s="89"/>
      <c r="G121" s="89"/>
      <c r="H121" s="128" t="s">
        <v>66</v>
      </c>
    </row>
    <row r="122" spans="2:10" s="3" customFormat="1" ht="12" customHeight="1" x14ac:dyDescent="0.2">
      <c r="B122" s="111"/>
      <c r="C122" s="53" t="s">
        <v>4</v>
      </c>
      <c r="D122" s="192" t="s">
        <v>5</v>
      </c>
      <c r="E122" s="54" t="s">
        <v>6</v>
      </c>
      <c r="F122" s="54" t="s">
        <v>126</v>
      </c>
      <c r="G122" s="55" t="s">
        <v>129</v>
      </c>
      <c r="H122" s="90"/>
    </row>
    <row r="123" spans="2:10" s="3" customFormat="1" ht="12" customHeight="1" x14ac:dyDescent="0.2">
      <c r="B123" s="58" t="s">
        <v>7</v>
      </c>
      <c r="C123" s="58" t="s">
        <v>8</v>
      </c>
      <c r="D123" s="193"/>
      <c r="E123" s="59" t="s">
        <v>9</v>
      </c>
      <c r="F123" s="59" t="s">
        <v>127</v>
      </c>
      <c r="G123" s="60" t="s">
        <v>130</v>
      </c>
      <c r="H123" s="91" t="s">
        <v>10</v>
      </c>
    </row>
    <row r="124" spans="2:10" s="3" customFormat="1" ht="12" customHeight="1" x14ac:dyDescent="0.2">
      <c r="B124" s="112"/>
      <c r="C124" s="113" t="s">
        <v>11</v>
      </c>
      <c r="D124" s="194"/>
      <c r="E124" s="63" t="s">
        <v>12</v>
      </c>
      <c r="F124" s="63" t="s">
        <v>128</v>
      </c>
      <c r="G124" s="114" t="s">
        <v>131</v>
      </c>
      <c r="H124" s="91"/>
    </row>
    <row r="125" spans="2:10" s="3" customFormat="1" ht="12" thickBot="1" x14ac:dyDescent="0.25">
      <c r="B125" s="64">
        <v>1</v>
      </c>
      <c r="C125" s="115">
        <v>2</v>
      </c>
      <c r="D125" s="115">
        <v>3</v>
      </c>
      <c r="E125" s="66">
        <v>4</v>
      </c>
      <c r="F125" s="66">
        <v>5</v>
      </c>
      <c r="G125" s="55" t="s">
        <v>13</v>
      </c>
      <c r="H125" s="90" t="s">
        <v>14</v>
      </c>
    </row>
    <row r="126" spans="2:10" s="3" customFormat="1" ht="22.5" x14ac:dyDescent="0.2">
      <c r="B126" s="129" t="s">
        <v>261</v>
      </c>
      <c r="C126" s="130" t="s">
        <v>174</v>
      </c>
      <c r="D126" s="153" t="s">
        <v>185</v>
      </c>
      <c r="E126" s="50"/>
      <c r="F126" s="50">
        <v>58182496.740000002</v>
      </c>
      <c r="G126" s="50">
        <v>5599031.2199999997</v>
      </c>
      <c r="H126" s="131">
        <f>SUM(E126:G126)</f>
        <v>63781527.960000001</v>
      </c>
    </row>
    <row r="127" spans="2:10" s="3" customFormat="1" ht="11.25" x14ac:dyDescent="0.2">
      <c r="B127" s="132" t="s">
        <v>156</v>
      </c>
      <c r="C127" s="133" t="s">
        <v>175</v>
      </c>
      <c r="D127" s="134" t="s">
        <v>64</v>
      </c>
      <c r="E127" s="48"/>
      <c r="F127" s="48">
        <v>58182496.740000002</v>
      </c>
      <c r="G127" s="48">
        <v>5599031.2199999997</v>
      </c>
      <c r="H127" s="81">
        <f>SUM(E127:G127)</f>
        <v>63781527.960000001</v>
      </c>
    </row>
    <row r="128" spans="2:10" s="3" customFormat="1" ht="12" x14ac:dyDescent="0.2">
      <c r="B128" s="123" t="s">
        <v>186</v>
      </c>
      <c r="C128" s="133" t="s">
        <v>148</v>
      </c>
      <c r="D128" s="134" t="s">
        <v>64</v>
      </c>
      <c r="E128" s="48"/>
      <c r="F128" s="48"/>
      <c r="G128" s="48"/>
      <c r="H128" s="81">
        <f>SUM(E128:G128)</f>
        <v>0</v>
      </c>
    </row>
    <row r="129" spans="2:8" s="3" customFormat="1" ht="24" x14ac:dyDescent="0.2">
      <c r="B129" s="135" t="s">
        <v>218</v>
      </c>
      <c r="C129" s="133" t="s">
        <v>48</v>
      </c>
      <c r="D129" s="134"/>
      <c r="E129" s="136">
        <f>E130-E154</f>
        <v>693450</v>
      </c>
      <c r="F129" s="136">
        <f>F130-F154</f>
        <v>65011486.039999999</v>
      </c>
      <c r="G129" s="136">
        <f>G130-G154</f>
        <v>3598861.06</v>
      </c>
      <c r="H129" s="137">
        <f>H130-H154</f>
        <v>69303797.099999994</v>
      </c>
    </row>
    <row r="130" spans="2:8" s="3" customFormat="1" ht="22.5" x14ac:dyDescent="0.2">
      <c r="B130" s="138" t="s">
        <v>219</v>
      </c>
      <c r="C130" s="133" t="s">
        <v>52</v>
      </c>
      <c r="D130" s="134"/>
      <c r="E130" s="139">
        <f>E131+E134+E137+E140+E143+E146</f>
        <v>1407801</v>
      </c>
      <c r="F130" s="139">
        <f>F131+F134+F137+F140+F143+F146</f>
        <v>83518236.489999995</v>
      </c>
      <c r="G130" s="139">
        <f>G131+G134+G137+G140+G143+G146</f>
        <v>2211349.67</v>
      </c>
      <c r="H130" s="140">
        <f>H131+H134+H137+H140+H143+H146</f>
        <v>87137387.159999996</v>
      </c>
    </row>
    <row r="131" spans="2:8" s="3" customFormat="1" ht="12" x14ac:dyDescent="0.2">
      <c r="B131" s="73" t="s">
        <v>187</v>
      </c>
      <c r="C131" s="133" t="s">
        <v>56</v>
      </c>
      <c r="D131" s="134"/>
      <c r="E131" s="76">
        <f>E132-E133</f>
        <v>0</v>
      </c>
      <c r="F131" s="76">
        <f>F132-F133</f>
        <v>0</v>
      </c>
      <c r="G131" s="76">
        <f>G132-G133</f>
        <v>3598899.7</v>
      </c>
      <c r="H131" s="77">
        <f>H132-H133</f>
        <v>3598899.7</v>
      </c>
    </row>
    <row r="132" spans="2:8" s="3" customFormat="1" ht="22.5" x14ac:dyDescent="0.2">
      <c r="B132" s="132" t="s">
        <v>258</v>
      </c>
      <c r="C132" s="133" t="s">
        <v>149</v>
      </c>
      <c r="D132" s="134" t="s">
        <v>68</v>
      </c>
      <c r="E132" s="48">
        <v>15925748.83</v>
      </c>
      <c r="F132" s="48">
        <v>69370500.469999999</v>
      </c>
      <c r="G132" s="48">
        <v>12371352.359999999</v>
      </c>
      <c r="H132" s="81">
        <f>SUM(E132:G132)</f>
        <v>97667601.659999996</v>
      </c>
    </row>
    <row r="133" spans="2:8" s="3" customFormat="1" ht="11.25" x14ac:dyDescent="0.2">
      <c r="B133" s="132" t="s">
        <v>188</v>
      </c>
      <c r="C133" s="133" t="s">
        <v>150</v>
      </c>
      <c r="D133" s="134" t="s">
        <v>69</v>
      </c>
      <c r="E133" s="49">
        <v>15925748.83</v>
      </c>
      <c r="F133" s="49">
        <v>69370500.469999999</v>
      </c>
      <c r="G133" s="49">
        <v>8772452.6600000001</v>
      </c>
      <c r="H133" s="81">
        <f>SUM(E133:G133)</f>
        <v>94068701.959999993</v>
      </c>
    </row>
    <row r="134" spans="2:8" s="3" customFormat="1" ht="12" x14ac:dyDescent="0.2">
      <c r="B134" s="123" t="s">
        <v>189</v>
      </c>
      <c r="C134" s="133" t="s">
        <v>61</v>
      </c>
      <c r="D134" s="134"/>
      <c r="E134" s="76">
        <f>E135-E136</f>
        <v>0</v>
      </c>
      <c r="F134" s="76">
        <f>F135-F136</f>
        <v>0</v>
      </c>
      <c r="G134" s="76">
        <f>G135-G136</f>
        <v>0</v>
      </c>
      <c r="H134" s="77">
        <f>H135-H136</f>
        <v>0</v>
      </c>
    </row>
    <row r="135" spans="2:8" s="3" customFormat="1" ht="33.75" x14ac:dyDescent="0.2">
      <c r="B135" s="132" t="s">
        <v>222</v>
      </c>
      <c r="C135" s="133" t="s">
        <v>72</v>
      </c>
      <c r="D135" s="134" t="s">
        <v>70</v>
      </c>
      <c r="E135" s="48"/>
      <c r="F135" s="48"/>
      <c r="G135" s="48"/>
      <c r="H135" s="81">
        <f>SUM(E135:G135)</f>
        <v>0</v>
      </c>
    </row>
    <row r="136" spans="2:8" s="3" customFormat="1" ht="22.5" x14ac:dyDescent="0.2">
      <c r="B136" s="132" t="s">
        <v>190</v>
      </c>
      <c r="C136" s="133" t="s">
        <v>74</v>
      </c>
      <c r="D136" s="134" t="s">
        <v>71</v>
      </c>
      <c r="E136" s="49"/>
      <c r="F136" s="49"/>
      <c r="G136" s="49"/>
      <c r="H136" s="81">
        <f>SUM(E136:G136)</f>
        <v>0</v>
      </c>
    </row>
    <row r="137" spans="2:8" s="3" customFormat="1" ht="12" x14ac:dyDescent="0.2">
      <c r="B137" s="73" t="s">
        <v>191</v>
      </c>
      <c r="C137" s="133" t="s">
        <v>147</v>
      </c>
      <c r="D137" s="134"/>
      <c r="E137" s="76">
        <f>E138-E139</f>
        <v>0</v>
      </c>
      <c r="F137" s="76">
        <f>F138-F139</f>
        <v>0</v>
      </c>
      <c r="G137" s="76">
        <f>G138-G139</f>
        <v>0</v>
      </c>
      <c r="H137" s="77">
        <f>H138-H139</f>
        <v>0</v>
      </c>
    </row>
    <row r="138" spans="2:8" s="3" customFormat="1" ht="22.5" x14ac:dyDescent="0.2">
      <c r="B138" s="132" t="s">
        <v>262</v>
      </c>
      <c r="C138" s="133" t="s">
        <v>176</v>
      </c>
      <c r="D138" s="134" t="s">
        <v>73</v>
      </c>
      <c r="E138" s="49"/>
      <c r="F138" s="49"/>
      <c r="G138" s="49"/>
      <c r="H138" s="81">
        <f>SUM(E138:G138)</f>
        <v>0</v>
      </c>
    </row>
    <row r="139" spans="2:8" s="3" customFormat="1" ht="11.25" x14ac:dyDescent="0.2">
      <c r="B139" s="132" t="s">
        <v>192</v>
      </c>
      <c r="C139" s="133" t="s">
        <v>177</v>
      </c>
      <c r="D139" s="134" t="s">
        <v>75</v>
      </c>
      <c r="E139" s="49"/>
      <c r="F139" s="49"/>
      <c r="G139" s="49"/>
      <c r="H139" s="81">
        <f>SUM(E139:G139)</f>
        <v>0</v>
      </c>
    </row>
    <row r="140" spans="2:8" s="3" customFormat="1" ht="12" x14ac:dyDescent="0.2">
      <c r="B140" s="73" t="s">
        <v>193</v>
      </c>
      <c r="C140" s="133" t="s">
        <v>76</v>
      </c>
      <c r="D140" s="134"/>
      <c r="E140" s="76">
        <f>E141-E142</f>
        <v>0</v>
      </c>
      <c r="F140" s="76">
        <f>F141-F142</f>
        <v>0</v>
      </c>
      <c r="G140" s="76">
        <f>G141-G142</f>
        <v>0</v>
      </c>
      <c r="H140" s="77">
        <f>H141-H142</f>
        <v>0</v>
      </c>
    </row>
    <row r="141" spans="2:8" s="3" customFormat="1" ht="22.5" x14ac:dyDescent="0.2">
      <c r="B141" s="132" t="s">
        <v>223</v>
      </c>
      <c r="C141" s="133" t="s">
        <v>77</v>
      </c>
      <c r="D141" s="134" t="s">
        <v>78</v>
      </c>
      <c r="E141" s="48"/>
      <c r="F141" s="48"/>
      <c r="G141" s="48"/>
      <c r="H141" s="81">
        <f>SUM(E141:G141)</f>
        <v>0</v>
      </c>
    </row>
    <row r="142" spans="2:8" s="3" customFormat="1" ht="11.25" x14ac:dyDescent="0.2">
      <c r="B142" s="132" t="s">
        <v>194</v>
      </c>
      <c r="C142" s="133" t="s">
        <v>79</v>
      </c>
      <c r="D142" s="134" t="s">
        <v>80</v>
      </c>
      <c r="E142" s="48"/>
      <c r="F142" s="48"/>
      <c r="G142" s="48"/>
      <c r="H142" s="81">
        <f>SUM(E142:G142)</f>
        <v>0</v>
      </c>
    </row>
    <row r="143" spans="2:8" s="3" customFormat="1" ht="12" x14ac:dyDescent="0.2">
      <c r="B143" s="73" t="s">
        <v>220</v>
      </c>
      <c r="C143" s="133" t="s">
        <v>81</v>
      </c>
      <c r="D143" s="134"/>
      <c r="E143" s="76">
        <f>E144-E145</f>
        <v>0</v>
      </c>
      <c r="F143" s="76">
        <f>F144-F145</f>
        <v>0</v>
      </c>
      <c r="G143" s="76">
        <f>G144-G145</f>
        <v>0</v>
      </c>
      <c r="H143" s="77">
        <f>H144-H145</f>
        <v>0</v>
      </c>
    </row>
    <row r="144" spans="2:8" s="3" customFormat="1" ht="22.5" x14ac:dyDescent="0.2">
      <c r="B144" s="132" t="s">
        <v>224</v>
      </c>
      <c r="C144" s="133" t="s">
        <v>82</v>
      </c>
      <c r="D144" s="134" t="s">
        <v>83</v>
      </c>
      <c r="E144" s="48"/>
      <c r="F144" s="48"/>
      <c r="G144" s="48"/>
      <c r="H144" s="81">
        <f>SUM(E144:G144)</f>
        <v>0</v>
      </c>
    </row>
    <row r="145" spans="2:11" s="3" customFormat="1" ht="11.25" x14ac:dyDescent="0.2">
      <c r="B145" s="132" t="s">
        <v>195</v>
      </c>
      <c r="C145" s="133" t="s">
        <v>84</v>
      </c>
      <c r="D145" s="134" t="s">
        <v>85</v>
      </c>
      <c r="E145" s="48"/>
      <c r="F145" s="48"/>
      <c r="G145" s="48"/>
      <c r="H145" s="81">
        <f>SUM(E145:G145)</f>
        <v>0</v>
      </c>
    </row>
    <row r="146" spans="2:11" s="3" customFormat="1" ht="12" x14ac:dyDescent="0.2">
      <c r="B146" s="73" t="s">
        <v>221</v>
      </c>
      <c r="C146" s="133" t="s">
        <v>86</v>
      </c>
      <c r="D146" s="134"/>
      <c r="E146" s="76">
        <f>E147-E148</f>
        <v>1407801</v>
      </c>
      <c r="F146" s="76">
        <f>F147-F148</f>
        <v>83518236.489999995</v>
      </c>
      <c r="G146" s="76">
        <f>G147-G148</f>
        <v>-1387550.03</v>
      </c>
      <c r="H146" s="77">
        <f>H147-H148</f>
        <v>83538487.459999993</v>
      </c>
    </row>
    <row r="147" spans="2:11" s="3" customFormat="1" ht="22.5" x14ac:dyDescent="0.2">
      <c r="B147" s="132" t="s">
        <v>225</v>
      </c>
      <c r="C147" s="133" t="s">
        <v>87</v>
      </c>
      <c r="D147" s="134" t="s">
        <v>88</v>
      </c>
      <c r="E147" s="48">
        <v>17481051</v>
      </c>
      <c r="F147" s="48">
        <v>153040263.71000001</v>
      </c>
      <c r="G147" s="48">
        <v>11428577.310000001</v>
      </c>
      <c r="H147" s="81">
        <f>SUM(E147:G147)</f>
        <v>181949892.02000001</v>
      </c>
    </row>
    <row r="148" spans="2:11" s="3" customFormat="1" ht="12" thickBot="1" x14ac:dyDescent="0.25">
      <c r="B148" s="132" t="s">
        <v>196</v>
      </c>
      <c r="C148" s="141" t="s">
        <v>89</v>
      </c>
      <c r="D148" s="142" t="s">
        <v>90</v>
      </c>
      <c r="E148" s="51">
        <v>16073250</v>
      </c>
      <c r="F148" s="51">
        <v>69522027.219999999</v>
      </c>
      <c r="G148" s="51">
        <v>12816127.34</v>
      </c>
      <c r="H148" s="88">
        <f>SUM(E148:G148)</f>
        <v>98411404.560000002</v>
      </c>
    </row>
    <row r="149" spans="2:11" s="3" customFormat="1" ht="11.25" x14ac:dyDescent="0.2">
      <c r="B149" s="89"/>
      <c r="C149" s="89"/>
      <c r="D149" s="89"/>
      <c r="E149" s="89"/>
      <c r="F149" s="89"/>
      <c r="G149" s="89"/>
      <c r="H149" s="89" t="s">
        <v>91</v>
      </c>
    </row>
    <row r="150" spans="2:11" s="3" customFormat="1" ht="9.9499999999999993" customHeight="1" x14ac:dyDescent="0.2">
      <c r="B150" s="52"/>
      <c r="C150" s="53" t="s">
        <v>4</v>
      </c>
      <c r="D150" s="192" t="s">
        <v>5</v>
      </c>
      <c r="E150" s="54" t="s">
        <v>6</v>
      </c>
      <c r="F150" s="54" t="s">
        <v>126</v>
      </c>
      <c r="G150" s="55" t="s">
        <v>129</v>
      </c>
      <c r="H150" s="90"/>
    </row>
    <row r="151" spans="2:11" s="3" customFormat="1" ht="12.2" customHeight="1" x14ac:dyDescent="0.2">
      <c r="B151" s="57" t="s">
        <v>7</v>
      </c>
      <c r="C151" s="58" t="s">
        <v>8</v>
      </c>
      <c r="D151" s="193"/>
      <c r="E151" s="59" t="s">
        <v>9</v>
      </c>
      <c r="F151" s="59" t="s">
        <v>127</v>
      </c>
      <c r="G151" s="60" t="s">
        <v>130</v>
      </c>
      <c r="H151" s="91" t="s">
        <v>10</v>
      </c>
    </row>
    <row r="152" spans="2:11" s="3" customFormat="1" ht="11.25" x14ac:dyDescent="0.2">
      <c r="B152" s="62"/>
      <c r="C152" s="58" t="s">
        <v>11</v>
      </c>
      <c r="D152" s="194"/>
      <c r="E152" s="63" t="s">
        <v>12</v>
      </c>
      <c r="F152" s="59" t="s">
        <v>128</v>
      </c>
      <c r="G152" s="60" t="s">
        <v>131</v>
      </c>
      <c r="H152" s="91"/>
    </row>
    <row r="153" spans="2:11" s="3" customFormat="1" ht="12" thickBot="1" x14ac:dyDescent="0.25">
      <c r="B153" s="64">
        <v>1</v>
      </c>
      <c r="C153" s="65">
        <v>2</v>
      </c>
      <c r="D153" s="65">
        <v>3</v>
      </c>
      <c r="E153" s="66">
        <v>4</v>
      </c>
      <c r="F153" s="66">
        <v>5</v>
      </c>
      <c r="G153" s="55" t="s">
        <v>13</v>
      </c>
      <c r="H153" s="90" t="s">
        <v>14</v>
      </c>
    </row>
    <row r="154" spans="2:11" s="3" customFormat="1" ht="11.25" x14ac:dyDescent="0.2">
      <c r="B154" s="143" t="s">
        <v>226</v>
      </c>
      <c r="C154" s="69" t="s">
        <v>68</v>
      </c>
      <c r="D154" s="70"/>
      <c r="E154" s="144">
        <f>E155+E158+E161+E164+E165</f>
        <v>714351</v>
      </c>
      <c r="F154" s="144">
        <f>F155+F158+F161+F164+F165</f>
        <v>18506750.449999999</v>
      </c>
      <c r="G154" s="144">
        <f>G155+G158+G161+G164+G165</f>
        <v>-1387511.39</v>
      </c>
      <c r="H154" s="145">
        <f>H155+H158+H161+H164+H165</f>
        <v>17833590.059999999</v>
      </c>
    </row>
    <row r="155" spans="2:11" s="3" customFormat="1" ht="24" x14ac:dyDescent="0.2">
      <c r="B155" s="73" t="s">
        <v>197</v>
      </c>
      <c r="C155" s="74" t="s">
        <v>70</v>
      </c>
      <c r="D155" s="75"/>
      <c r="E155" s="102">
        <f>E156-E157</f>
        <v>0</v>
      </c>
      <c r="F155" s="102">
        <f>F156-F157</f>
        <v>0</v>
      </c>
      <c r="G155" s="102">
        <f>G156-G157</f>
        <v>0</v>
      </c>
      <c r="H155" s="103">
        <f>H156-H157</f>
        <v>0</v>
      </c>
    </row>
    <row r="156" spans="2:11" s="3" customFormat="1" ht="33.75" x14ac:dyDescent="0.2">
      <c r="B156" s="122" t="s">
        <v>228</v>
      </c>
      <c r="C156" s="74" t="s">
        <v>92</v>
      </c>
      <c r="D156" s="75" t="s">
        <v>93</v>
      </c>
      <c r="E156" s="32"/>
      <c r="F156" s="32"/>
      <c r="G156" s="32"/>
      <c r="H156" s="99">
        <f>SUM(E156:G156)</f>
        <v>0</v>
      </c>
    </row>
    <row r="157" spans="2:11" s="3" customFormat="1" ht="22.5" x14ac:dyDescent="0.2">
      <c r="B157" s="122" t="s">
        <v>198</v>
      </c>
      <c r="C157" s="74" t="s">
        <v>94</v>
      </c>
      <c r="D157" s="75" t="s">
        <v>95</v>
      </c>
      <c r="E157" s="32"/>
      <c r="F157" s="32"/>
      <c r="G157" s="32"/>
      <c r="H157" s="99">
        <f>SUM(E157:G157)</f>
        <v>0</v>
      </c>
    </row>
    <row r="158" spans="2:11" s="3" customFormat="1" ht="24" x14ac:dyDescent="0.2">
      <c r="B158" s="73" t="s">
        <v>199</v>
      </c>
      <c r="C158" s="74" t="s">
        <v>73</v>
      </c>
      <c r="D158" s="75"/>
      <c r="E158" s="102">
        <f>E159-E160</f>
        <v>0</v>
      </c>
      <c r="F158" s="102">
        <f>F159-F160</f>
        <v>0</v>
      </c>
      <c r="G158" s="102">
        <f>G159-G160</f>
        <v>0</v>
      </c>
      <c r="H158" s="103">
        <f>H159-H160</f>
        <v>0</v>
      </c>
    </row>
    <row r="159" spans="2:11" s="3" customFormat="1" ht="33.75" x14ac:dyDescent="0.2">
      <c r="B159" s="122" t="s">
        <v>229</v>
      </c>
      <c r="C159" s="74" t="s">
        <v>96</v>
      </c>
      <c r="D159" s="75" t="s">
        <v>97</v>
      </c>
      <c r="E159" s="32"/>
      <c r="F159" s="32"/>
      <c r="G159" s="32"/>
      <c r="H159" s="99">
        <f>SUM(E159:G159)</f>
        <v>0</v>
      </c>
      <c r="I159" s="11"/>
      <c r="J159" s="11"/>
      <c r="K159" s="11"/>
    </row>
    <row r="160" spans="2:11" s="3" customFormat="1" ht="22.5" x14ac:dyDescent="0.2">
      <c r="B160" s="122" t="s">
        <v>200</v>
      </c>
      <c r="C160" s="74" t="s">
        <v>98</v>
      </c>
      <c r="D160" s="75" t="s">
        <v>99</v>
      </c>
      <c r="E160" s="32"/>
      <c r="F160" s="32"/>
      <c r="G160" s="32"/>
      <c r="H160" s="99">
        <f>SUM(E160:G160)</f>
        <v>0</v>
      </c>
      <c r="I160" s="11"/>
      <c r="J160" s="11"/>
      <c r="K160" s="11"/>
    </row>
    <row r="161" spans="2:11" s="3" customFormat="1" ht="12" x14ac:dyDescent="0.2">
      <c r="B161" s="73" t="s">
        <v>227</v>
      </c>
      <c r="C161" s="74" t="s">
        <v>78</v>
      </c>
      <c r="D161" s="75"/>
      <c r="E161" s="102">
        <f>E162-E163</f>
        <v>-693450</v>
      </c>
      <c r="F161" s="102">
        <f>F162-F163</f>
        <v>423622.2</v>
      </c>
      <c r="G161" s="102">
        <f>G162-G163</f>
        <v>0</v>
      </c>
      <c r="H161" s="103">
        <f>H162-H163</f>
        <v>-269827.8</v>
      </c>
      <c r="I161" s="44"/>
      <c r="J161" s="11"/>
      <c r="K161" s="11"/>
    </row>
    <row r="162" spans="2:11" s="15" customFormat="1" ht="22.5" x14ac:dyDescent="0.2">
      <c r="B162" s="122" t="s">
        <v>230</v>
      </c>
      <c r="C162" s="74" t="s">
        <v>100</v>
      </c>
      <c r="D162" s="75" t="s">
        <v>101</v>
      </c>
      <c r="E162" s="32">
        <v>15444863.98</v>
      </c>
      <c r="F162" s="32">
        <v>76502457.540000007</v>
      </c>
      <c r="G162" s="32">
        <v>8860435.1199999992</v>
      </c>
      <c r="H162" s="99">
        <f>SUM(E162:G162)</f>
        <v>100807756.64</v>
      </c>
    </row>
    <row r="163" spans="2:11" s="15" customFormat="1" ht="11.25" x14ac:dyDescent="0.2">
      <c r="B163" s="122" t="s">
        <v>201</v>
      </c>
      <c r="C163" s="74" t="s">
        <v>102</v>
      </c>
      <c r="D163" s="75" t="s">
        <v>103</v>
      </c>
      <c r="E163" s="32">
        <v>16138313.98</v>
      </c>
      <c r="F163" s="32">
        <v>76078835.340000004</v>
      </c>
      <c r="G163" s="32">
        <v>8860435.1199999992</v>
      </c>
      <c r="H163" s="99">
        <f>SUM(E163:G163)</f>
        <v>101077584.44</v>
      </c>
    </row>
    <row r="164" spans="2:11" s="15" customFormat="1" ht="12" x14ac:dyDescent="0.2">
      <c r="B164" s="123" t="s">
        <v>151</v>
      </c>
      <c r="C164" s="74" t="s">
        <v>83</v>
      </c>
      <c r="D164" s="75" t="s">
        <v>64</v>
      </c>
      <c r="E164" s="32">
        <v>1407801</v>
      </c>
      <c r="F164" s="32">
        <v>17548655</v>
      </c>
      <c r="G164" s="32">
        <v>-1387511.39</v>
      </c>
      <c r="H164" s="99">
        <f>SUM(E164:G164)</f>
        <v>17568944.609999999</v>
      </c>
    </row>
    <row r="165" spans="2:11" s="15" customFormat="1" ht="12.75" thickBot="1" x14ac:dyDescent="0.25">
      <c r="B165" s="123" t="s">
        <v>152</v>
      </c>
      <c r="C165" s="124" t="s">
        <v>88</v>
      </c>
      <c r="D165" s="146" t="s">
        <v>64</v>
      </c>
      <c r="E165" s="33"/>
      <c r="F165" s="33">
        <v>534473.25</v>
      </c>
      <c r="G165" s="33"/>
      <c r="H165" s="110">
        <f>SUM(E165:G165)</f>
        <v>534473.25</v>
      </c>
      <c r="I165" s="19"/>
      <c r="J165" s="19"/>
      <c r="K165" s="19"/>
    </row>
    <row r="166" spans="2:11" s="15" customFormat="1" ht="11.25" x14ac:dyDescent="0.2">
      <c r="B166" s="28"/>
      <c r="C166" s="30"/>
      <c r="D166" s="41"/>
      <c r="E166" s="42"/>
      <c r="F166" s="42"/>
      <c r="G166" s="42"/>
      <c r="H166" s="43"/>
      <c r="I166" s="19"/>
      <c r="K166" s="19"/>
    </row>
    <row r="167" spans="2:11" s="15" customFormat="1" ht="31.5" customHeight="1" x14ac:dyDescent="0.2">
      <c r="B167" s="14" t="s">
        <v>322</v>
      </c>
      <c r="C167" s="167" t="s">
        <v>319</v>
      </c>
      <c r="D167" s="167"/>
      <c r="E167" s="167"/>
      <c r="F167" s="29" t="s">
        <v>116</v>
      </c>
      <c r="G167" s="27"/>
      <c r="H167" s="166" t="s">
        <v>320</v>
      </c>
      <c r="J167" s="19"/>
      <c r="K167" s="19"/>
    </row>
    <row r="168" spans="2:11" s="15" customFormat="1" ht="10.5" customHeight="1" x14ac:dyDescent="0.2">
      <c r="B168" s="16" t="s">
        <v>119</v>
      </c>
      <c r="C168" s="170" t="s">
        <v>118</v>
      </c>
      <c r="D168" s="170"/>
      <c r="E168" s="170"/>
      <c r="G168" s="16" t="s">
        <v>117</v>
      </c>
      <c r="H168" s="31" t="s">
        <v>118</v>
      </c>
      <c r="J168" s="19"/>
      <c r="K168" s="19"/>
    </row>
    <row r="169" spans="2:11" s="15" customFormat="1" ht="30" customHeight="1" x14ac:dyDescent="0.2">
      <c r="B169" s="17"/>
      <c r="C169" s="17"/>
      <c r="D169" s="17"/>
      <c r="G169" s="17"/>
    </row>
    <row r="170" spans="2:11" s="15" customFormat="1" ht="10.5" customHeight="1" x14ac:dyDescent="0.2">
      <c r="B170" s="18" t="s">
        <v>114</v>
      </c>
      <c r="C170" s="199"/>
      <c r="D170" s="199"/>
      <c r="E170" s="199"/>
      <c r="F170" s="199"/>
      <c r="G170" s="199"/>
      <c r="H170" s="199"/>
    </row>
    <row r="171" spans="2:11" s="15" customFormat="1" ht="9.75" customHeight="1" x14ac:dyDescent="0.2">
      <c r="B171" s="19"/>
      <c r="C171" s="170" t="s">
        <v>115</v>
      </c>
      <c r="D171" s="170"/>
      <c r="E171" s="170"/>
      <c r="F171" s="170"/>
      <c r="G171" s="170"/>
      <c r="H171" s="170"/>
    </row>
    <row r="172" spans="2:11" s="15" customFormat="1" ht="18.75" customHeight="1" x14ac:dyDescent="0.2">
      <c r="B172" s="20" t="s">
        <v>120</v>
      </c>
      <c r="C172" s="167"/>
      <c r="D172" s="167"/>
      <c r="E172" s="167"/>
      <c r="F172" s="21"/>
      <c r="G172" s="167"/>
      <c r="H172" s="167"/>
      <c r="I172" s="24"/>
      <c r="J172" s="24"/>
    </row>
    <row r="173" spans="2:11" s="26" customFormat="1" ht="15" customHeight="1" x14ac:dyDescent="0.2">
      <c r="B173" s="20" t="s">
        <v>121</v>
      </c>
      <c r="C173" s="170" t="s">
        <v>122</v>
      </c>
      <c r="D173" s="170"/>
      <c r="E173" s="170"/>
      <c r="F173" s="22" t="s">
        <v>117</v>
      </c>
      <c r="G173" s="170" t="s">
        <v>118</v>
      </c>
      <c r="H173" s="170"/>
    </row>
    <row r="174" spans="2:11" x14ac:dyDescent="0.2">
      <c r="B174" s="14" t="s">
        <v>203</v>
      </c>
      <c r="C174" s="167"/>
      <c r="D174" s="167"/>
      <c r="E174" s="167"/>
      <c r="F174" s="167"/>
      <c r="G174" s="167"/>
      <c r="H174" s="152"/>
    </row>
    <row r="175" spans="2:11" ht="15" customHeight="1" x14ac:dyDescent="0.2">
      <c r="B175" s="16" t="s">
        <v>119</v>
      </c>
      <c r="C175" s="170" t="s">
        <v>122</v>
      </c>
      <c r="D175" s="170"/>
      <c r="E175" s="170"/>
      <c r="F175" s="170" t="s">
        <v>118</v>
      </c>
      <c r="G175" s="170"/>
      <c r="H175" s="16" t="s">
        <v>123</v>
      </c>
    </row>
    <row r="176" spans="2:11" x14ac:dyDescent="0.2">
      <c r="B176" s="17"/>
      <c r="C176" s="17"/>
      <c r="D176" s="17"/>
      <c r="E176" s="15"/>
      <c r="F176" s="15"/>
      <c r="G176" s="17"/>
      <c r="H176" s="17"/>
    </row>
    <row r="177" spans="2:8" ht="14.25" customHeight="1" x14ac:dyDescent="0.2">
      <c r="B177" s="165" t="s">
        <v>321</v>
      </c>
      <c r="C177" s="17"/>
      <c r="D177" s="17"/>
      <c r="E177" s="14"/>
      <c r="F177" s="23"/>
      <c r="G177" s="23"/>
      <c r="H177" s="23"/>
    </row>
    <row r="178" spans="2:8" ht="14.25" customHeight="1" x14ac:dyDescent="0.2">
      <c r="B178" s="37"/>
      <c r="C178" s="17"/>
      <c r="D178" s="17"/>
      <c r="E178" s="14"/>
      <c r="F178" s="23"/>
      <c r="G178" s="23"/>
      <c r="H178" s="23"/>
    </row>
    <row r="179" spans="2:8" ht="13.5" hidden="1" customHeight="1" thickBot="1" x14ac:dyDescent="0.25">
      <c r="B179" s="25"/>
      <c r="C179" s="25"/>
      <c r="D179" s="25"/>
      <c r="E179" s="25"/>
      <c r="F179" s="25"/>
      <c r="G179" s="26"/>
      <c r="H179" s="26"/>
    </row>
    <row r="180" spans="2:8" ht="48.75" hidden="1" customHeight="1" thickTop="1" thickBot="1" x14ac:dyDescent="0.25">
      <c r="C180" s="181"/>
      <c r="D180" s="182"/>
      <c r="E180" s="182"/>
      <c r="F180" s="183" t="s">
        <v>158</v>
      </c>
      <c r="G180" s="183"/>
      <c r="H180" s="184"/>
    </row>
    <row r="181" spans="2:8" ht="13.5" hidden="1" customHeight="1" thickTop="1" thickBot="1" x14ac:dyDescent="0.25"/>
    <row r="182" spans="2:8" ht="15.75" hidden="1" thickTop="1" x14ac:dyDescent="0.2">
      <c r="C182" s="185" t="s">
        <v>159</v>
      </c>
      <c r="D182" s="186"/>
      <c r="E182" s="186"/>
      <c r="F182" s="187"/>
      <c r="G182" s="187"/>
      <c r="H182" s="188"/>
    </row>
    <row r="183" spans="2:8" hidden="1" x14ac:dyDescent="0.2">
      <c r="C183" s="171" t="s">
        <v>160</v>
      </c>
      <c r="D183" s="172"/>
      <c r="E183" s="172"/>
      <c r="F183" s="177"/>
      <c r="G183" s="177"/>
      <c r="H183" s="178"/>
    </row>
    <row r="184" spans="2:8" hidden="1" x14ac:dyDescent="0.2">
      <c r="C184" s="171" t="s">
        <v>157</v>
      </c>
      <c r="D184" s="172"/>
      <c r="E184" s="172"/>
      <c r="F184" s="175"/>
      <c r="G184" s="175"/>
      <c r="H184" s="176"/>
    </row>
    <row r="185" spans="2:8" hidden="1" x14ac:dyDescent="0.2">
      <c r="C185" s="171" t="s">
        <v>161</v>
      </c>
      <c r="D185" s="172"/>
      <c r="E185" s="172"/>
      <c r="F185" s="175"/>
      <c r="G185" s="175"/>
      <c r="H185" s="176"/>
    </row>
    <row r="186" spans="2:8" hidden="1" x14ac:dyDescent="0.2">
      <c r="C186" s="171" t="s">
        <v>162</v>
      </c>
      <c r="D186" s="172"/>
      <c r="E186" s="172"/>
      <c r="F186" s="175"/>
      <c r="G186" s="175"/>
      <c r="H186" s="176"/>
    </row>
    <row r="187" spans="2:8" hidden="1" x14ac:dyDescent="0.2">
      <c r="C187" s="171" t="s">
        <v>163</v>
      </c>
      <c r="D187" s="172"/>
      <c r="E187" s="172"/>
      <c r="F187" s="177"/>
      <c r="G187" s="177"/>
      <c r="H187" s="178"/>
    </row>
    <row r="188" spans="2:8" hidden="1" x14ac:dyDescent="0.2">
      <c r="C188" s="171" t="s">
        <v>164</v>
      </c>
      <c r="D188" s="172"/>
      <c r="E188" s="172"/>
      <c r="F188" s="177"/>
      <c r="G188" s="177"/>
      <c r="H188" s="178"/>
    </row>
    <row r="189" spans="2:8" hidden="1" x14ac:dyDescent="0.2">
      <c r="C189" s="171" t="s">
        <v>165</v>
      </c>
      <c r="D189" s="172"/>
      <c r="E189" s="172"/>
      <c r="F189" s="175"/>
      <c r="G189" s="175"/>
      <c r="H189" s="176"/>
    </row>
    <row r="190" spans="2:8" ht="15.75" hidden="1" thickBot="1" x14ac:dyDescent="0.25">
      <c r="C190" s="173" t="s">
        <v>166</v>
      </c>
      <c r="D190" s="174"/>
      <c r="E190" s="174"/>
      <c r="F190" s="179"/>
      <c r="G190" s="179"/>
      <c r="H190" s="180"/>
    </row>
    <row r="191" spans="2:8" ht="4.5" hidden="1" customHeight="1" thickTop="1" x14ac:dyDescent="0.2">
      <c r="C191" s="168"/>
      <c r="D191" s="168"/>
      <c r="E191" s="168"/>
      <c r="F191" s="169"/>
      <c r="G191" s="169"/>
      <c r="H191" s="169"/>
    </row>
    <row r="192" spans="2:8" hidden="1" x14ac:dyDescent="0.2"/>
  </sheetData>
  <mergeCells count="45">
    <mergeCell ref="G173:H173"/>
    <mergeCell ref="C174:E174"/>
    <mergeCell ref="F174:G174"/>
    <mergeCell ref="C171:H171"/>
    <mergeCell ref="F175:G175"/>
    <mergeCell ref="C172:E172"/>
    <mergeCell ref="C186:E186"/>
    <mergeCell ref="B2:G2"/>
    <mergeCell ref="D13:D15"/>
    <mergeCell ref="D40:D42"/>
    <mergeCell ref="D4:E4"/>
    <mergeCell ref="C8:F9"/>
    <mergeCell ref="C5:F5"/>
    <mergeCell ref="D122:D124"/>
    <mergeCell ref="C7:F7"/>
    <mergeCell ref="C6:F6"/>
    <mergeCell ref="D86:D88"/>
    <mergeCell ref="D150:D152"/>
    <mergeCell ref="C175:E175"/>
    <mergeCell ref="C170:H170"/>
    <mergeCell ref="C173:E173"/>
    <mergeCell ref="G172:H172"/>
    <mergeCell ref="C184:E184"/>
    <mergeCell ref="C185:E185"/>
    <mergeCell ref="C183:E183"/>
    <mergeCell ref="F182:H182"/>
    <mergeCell ref="F183:H183"/>
    <mergeCell ref="F184:H184"/>
    <mergeCell ref="F185:H185"/>
    <mergeCell ref="C167:E167"/>
    <mergeCell ref="C191:E191"/>
    <mergeCell ref="F191:H191"/>
    <mergeCell ref="C168:E168"/>
    <mergeCell ref="C187:E187"/>
    <mergeCell ref="C188:E188"/>
    <mergeCell ref="C190:E190"/>
    <mergeCell ref="C189:E189"/>
    <mergeCell ref="F189:H189"/>
    <mergeCell ref="F187:H187"/>
    <mergeCell ref="F188:H188"/>
    <mergeCell ref="F190:H190"/>
    <mergeCell ref="F186:H186"/>
    <mergeCell ref="C180:E180"/>
    <mergeCell ref="F180:H180"/>
    <mergeCell ref="C182:E182"/>
  </mergeCells>
  <phoneticPr fontId="0" type="noConversion"/>
  <pageMargins left="0.70866141732283472" right="0.31496062992125984" top="0.78740157480314965" bottom="0.19685039370078741" header="0.19685039370078741" footer="0.19685039370078741"/>
  <pageSetup paperSize="9" scale="87" fitToHeight="8" orientation="landscape" blackAndWhite="1" r:id="rId1"/>
  <headerFooter alignWithMargins="0"/>
  <rowBreaks count="4" manualBreakCount="4">
    <brk id="38" max="16383" man="1"/>
    <brk id="83" max="16383" man="1"/>
    <brk id="120" max="16383" man="1"/>
    <brk id="148" max="16383" man="1"/>
  </rowBreaks>
  <ignoredErrors>
    <ignoredError sqref="H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cp:lastPrinted>2022-01-14T05:20:53Z</cp:lastPrinted>
  <dcterms:created xsi:type="dcterms:W3CDTF">2011-06-24T08:15:11Z</dcterms:created>
  <dcterms:modified xsi:type="dcterms:W3CDTF">2022-02-18T05:02:29Z</dcterms:modified>
</cp:coreProperties>
</file>